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23310" windowHeight="9630" activeTab="1"/>
  </bookViews>
  <sheets>
    <sheet name="Inputs" sheetId="1" r:id="rId1"/>
    <sheet name="InitialSF" sheetId="6" r:id="rId2"/>
    <sheet name="RevInitialSF" sheetId="7" r:id="rId3"/>
    <sheet name="Calc" sheetId="2" r:id="rId4"/>
    <sheet name="Trend" sheetId="3" r:id="rId5"/>
    <sheet name="Report" sheetId="4" r:id="rId6"/>
  </sheets>
  <externalReferences>
    <externalReference r:id="rId7"/>
    <externalReference r:id="rId8"/>
  </externalReferences>
  <definedNames>
    <definedName name="MaxInitialSD" localSheetId="2">RevInitialSF!$H$47</definedName>
    <definedName name="MaxInitialSD">InitialSF!$AM$44</definedName>
    <definedName name="MaxSD">Trend!$R$198</definedName>
    <definedName name="_xlnm.Print_Titles" localSheetId="3">Calc!$A:$A,Calc!$1:$10</definedName>
    <definedName name="_xlnm.Print_Titles" localSheetId="4">Trend!$A:$B,Trend!$1:$10</definedName>
    <definedName name="Unit">Calc!$E$1</definedName>
  </definedNames>
  <calcPr calcId="145621" calcMode="manual"/>
</workbook>
</file>

<file path=xl/calcChain.xml><?xml version="1.0" encoding="utf-8"?>
<calcChain xmlns="http://schemas.openxmlformats.org/spreadsheetml/2006/main">
  <c r="Y50" i="7" l="1"/>
  <c r="X50" i="7"/>
  <c r="W50" i="7"/>
  <c r="V50" i="7"/>
  <c r="U50" i="7"/>
  <c r="T50" i="7"/>
  <c r="S50" i="7"/>
  <c r="R50" i="7"/>
  <c r="Q50" i="7"/>
  <c r="P50" i="7"/>
  <c r="O50" i="7"/>
  <c r="L68" i="7"/>
  <c r="K68" i="7"/>
  <c r="J68" i="7"/>
  <c r="I68" i="7"/>
  <c r="L50" i="7"/>
  <c r="K50" i="7"/>
  <c r="J50" i="7"/>
  <c r="I50" i="7"/>
  <c r="H50" i="7"/>
  <c r="G50" i="7"/>
  <c r="F50" i="7"/>
  <c r="E50" i="7"/>
  <c r="D50" i="7"/>
  <c r="C50" i="7"/>
  <c r="B50" i="7"/>
  <c r="L30" i="7"/>
  <c r="K30" i="7"/>
  <c r="J30" i="7"/>
  <c r="I30" i="7"/>
  <c r="H30" i="7"/>
  <c r="G30" i="7"/>
  <c r="F30" i="7"/>
  <c r="E30" i="7"/>
  <c r="D30" i="7"/>
  <c r="C30" i="7"/>
  <c r="B30" i="7"/>
  <c r="H22" i="7"/>
  <c r="H21" i="7"/>
  <c r="AF70" i="6" l="1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AF68" i="6"/>
  <c r="AE68" i="6"/>
  <c r="AD68" i="6"/>
  <c r="AC68" i="6"/>
  <c r="AM30" i="6" l="1"/>
  <c r="AL30" i="6"/>
  <c r="AK3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E371" i="1"/>
  <c r="S33" i="3" l="1"/>
  <c r="M212" i="2"/>
  <c r="M211" i="2"/>
  <c r="M210" i="2"/>
  <c r="M209" i="2"/>
  <c r="M208" i="2"/>
  <c r="M207" i="2"/>
  <c r="M206" i="2"/>
  <c r="M205" i="2"/>
  <c r="M204" i="2"/>
  <c r="D371" i="1"/>
  <c r="C371" i="1"/>
  <c r="B371" i="1"/>
  <c r="L21" i="3" l="1"/>
  <c r="L22" i="3" s="1"/>
  <c r="L20" i="3"/>
  <c r="L19" i="3"/>
  <c r="J22" i="1" l="1"/>
  <c r="J21" i="1"/>
  <c r="J20" i="1"/>
  <c r="J19" i="1"/>
  <c r="J18" i="1"/>
  <c r="J17" i="1"/>
  <c r="J16" i="1"/>
  <c r="J15" i="1"/>
  <c r="J14" i="1"/>
  <c r="J13" i="1"/>
  <c r="J12" i="1"/>
  <c r="J11" i="1"/>
  <c r="G22" i="2" l="1"/>
  <c r="G21" i="2"/>
  <c r="G20" i="2"/>
  <c r="G19" i="2"/>
  <c r="G18" i="2"/>
  <c r="G17" i="2"/>
  <c r="G16" i="2"/>
  <c r="G15" i="2"/>
  <c r="G14" i="2"/>
  <c r="G13" i="2"/>
  <c r="G12" i="2"/>
  <c r="G11" i="2"/>
  <c r="G33" i="2" l="1"/>
  <c r="G45" i="2" s="1"/>
  <c r="G57" i="2" s="1"/>
  <c r="G69" i="2" s="1"/>
  <c r="G81" i="2" s="1"/>
  <c r="G93" i="2" s="1"/>
  <c r="G105" i="2" s="1"/>
  <c r="G117" i="2" s="1"/>
  <c r="G129" i="2" s="1"/>
  <c r="G141" i="2" s="1"/>
  <c r="G153" i="2" s="1"/>
  <c r="G165" i="2" s="1"/>
  <c r="G177" i="2" s="1"/>
  <c r="G189" i="2" s="1"/>
  <c r="G201" i="2" s="1"/>
  <c r="G213" i="2" s="1"/>
  <c r="G225" i="2" s="1"/>
  <c r="G237" i="2" s="1"/>
  <c r="G249" i="2" s="1"/>
  <c r="G261" i="2" s="1"/>
  <c r="G29" i="2"/>
  <c r="G41" i="2" s="1"/>
  <c r="G53" i="2" s="1"/>
  <c r="G65" i="2" s="1"/>
  <c r="G77" i="2" s="1"/>
  <c r="G89" i="2" s="1"/>
  <c r="G101" i="2" s="1"/>
  <c r="G113" i="2" s="1"/>
  <c r="G125" i="2" s="1"/>
  <c r="G137" i="2" s="1"/>
  <c r="G149" i="2" s="1"/>
  <c r="G161" i="2" s="1"/>
  <c r="G173" i="2" s="1"/>
  <c r="G185" i="2" s="1"/>
  <c r="G197" i="2" s="1"/>
  <c r="G209" i="2" s="1"/>
  <c r="G221" i="2" s="1"/>
  <c r="G233" i="2" s="1"/>
  <c r="G245" i="2" s="1"/>
  <c r="G257" i="2" s="1"/>
  <c r="G25" i="2"/>
  <c r="G37" i="2" s="1"/>
  <c r="G49" i="2" s="1"/>
  <c r="G61" i="2" s="1"/>
  <c r="G73" i="2" s="1"/>
  <c r="G85" i="2" s="1"/>
  <c r="G97" i="2" s="1"/>
  <c r="G109" i="2" s="1"/>
  <c r="G121" i="2" s="1"/>
  <c r="G133" i="2" s="1"/>
  <c r="G145" i="2" s="1"/>
  <c r="G157" i="2" s="1"/>
  <c r="G169" i="2" s="1"/>
  <c r="G181" i="2" s="1"/>
  <c r="G193" i="2" s="1"/>
  <c r="G205" i="2" s="1"/>
  <c r="G217" i="2" s="1"/>
  <c r="G229" i="2" s="1"/>
  <c r="G241" i="2" s="1"/>
  <c r="G253" i="2" s="1"/>
  <c r="G34" i="2"/>
  <c r="G46" i="2" s="1"/>
  <c r="G58" i="2" s="1"/>
  <c r="G70" i="2" s="1"/>
  <c r="G82" i="2" s="1"/>
  <c r="G94" i="2" s="1"/>
  <c r="G106" i="2" s="1"/>
  <c r="G118" i="2" s="1"/>
  <c r="G130" i="2" s="1"/>
  <c r="G142" i="2" s="1"/>
  <c r="G154" i="2" s="1"/>
  <c r="G166" i="2" s="1"/>
  <c r="G178" i="2" s="1"/>
  <c r="G190" i="2" s="1"/>
  <c r="G202" i="2" s="1"/>
  <c r="G214" i="2" s="1"/>
  <c r="G226" i="2" s="1"/>
  <c r="G238" i="2" s="1"/>
  <c r="G250" i="2" s="1"/>
  <c r="G262" i="2" s="1"/>
  <c r="G32" i="2"/>
  <c r="G44" i="2" s="1"/>
  <c r="G56" i="2" s="1"/>
  <c r="G68" i="2" s="1"/>
  <c r="G80" i="2" s="1"/>
  <c r="G92" i="2" s="1"/>
  <c r="G104" i="2" s="1"/>
  <c r="G116" i="2" s="1"/>
  <c r="G128" i="2" s="1"/>
  <c r="G140" i="2" s="1"/>
  <c r="G152" i="2" s="1"/>
  <c r="G164" i="2" s="1"/>
  <c r="G176" i="2" s="1"/>
  <c r="G188" i="2" s="1"/>
  <c r="G200" i="2" s="1"/>
  <c r="G212" i="2" s="1"/>
  <c r="G224" i="2" s="1"/>
  <c r="G236" i="2" s="1"/>
  <c r="G248" i="2" s="1"/>
  <c r="G260" i="2" s="1"/>
  <c r="G31" i="2"/>
  <c r="G43" i="2" s="1"/>
  <c r="G55" i="2" s="1"/>
  <c r="G67" i="2" s="1"/>
  <c r="G79" i="2" s="1"/>
  <c r="G91" i="2" s="1"/>
  <c r="G103" i="2" s="1"/>
  <c r="G115" i="2" s="1"/>
  <c r="G127" i="2" s="1"/>
  <c r="G139" i="2" s="1"/>
  <c r="G151" i="2" s="1"/>
  <c r="G163" i="2" s="1"/>
  <c r="G175" i="2" s="1"/>
  <c r="G187" i="2" s="1"/>
  <c r="G199" i="2" s="1"/>
  <c r="G211" i="2" s="1"/>
  <c r="G223" i="2" s="1"/>
  <c r="G235" i="2" s="1"/>
  <c r="G247" i="2" s="1"/>
  <c r="G259" i="2" s="1"/>
  <c r="G30" i="2"/>
  <c r="G42" i="2" s="1"/>
  <c r="G54" i="2" s="1"/>
  <c r="G66" i="2" s="1"/>
  <c r="G78" i="2" s="1"/>
  <c r="G90" i="2" s="1"/>
  <c r="G102" i="2" s="1"/>
  <c r="G114" i="2" s="1"/>
  <c r="G126" i="2" s="1"/>
  <c r="G138" i="2" s="1"/>
  <c r="G150" i="2" s="1"/>
  <c r="G162" i="2" s="1"/>
  <c r="G174" i="2" s="1"/>
  <c r="G186" i="2" s="1"/>
  <c r="G198" i="2" s="1"/>
  <c r="G210" i="2" s="1"/>
  <c r="G222" i="2" s="1"/>
  <c r="G234" i="2" s="1"/>
  <c r="G246" i="2" s="1"/>
  <c r="G258" i="2" s="1"/>
  <c r="G28" i="2"/>
  <c r="G40" i="2" s="1"/>
  <c r="G52" i="2" s="1"/>
  <c r="G64" i="2" s="1"/>
  <c r="G76" i="2" s="1"/>
  <c r="G88" i="2" s="1"/>
  <c r="G100" i="2" s="1"/>
  <c r="G112" i="2" s="1"/>
  <c r="G124" i="2" s="1"/>
  <c r="G136" i="2" s="1"/>
  <c r="G148" i="2" s="1"/>
  <c r="G160" i="2" s="1"/>
  <c r="G172" i="2" s="1"/>
  <c r="G184" i="2" s="1"/>
  <c r="G196" i="2" s="1"/>
  <c r="G208" i="2" s="1"/>
  <c r="G220" i="2" s="1"/>
  <c r="G232" i="2" s="1"/>
  <c r="G244" i="2" s="1"/>
  <c r="G256" i="2" s="1"/>
  <c r="G27" i="2"/>
  <c r="G39" i="2" s="1"/>
  <c r="G51" i="2" s="1"/>
  <c r="G63" i="2" s="1"/>
  <c r="G75" i="2" s="1"/>
  <c r="G87" i="2" s="1"/>
  <c r="G99" i="2" s="1"/>
  <c r="G111" i="2" s="1"/>
  <c r="G123" i="2" s="1"/>
  <c r="G135" i="2" s="1"/>
  <c r="G147" i="2" s="1"/>
  <c r="G159" i="2" s="1"/>
  <c r="G171" i="2" s="1"/>
  <c r="G183" i="2" s="1"/>
  <c r="G195" i="2" s="1"/>
  <c r="G207" i="2" s="1"/>
  <c r="G219" i="2" s="1"/>
  <c r="G231" i="2" s="1"/>
  <c r="G243" i="2" s="1"/>
  <c r="G255" i="2" s="1"/>
  <c r="G26" i="2"/>
  <c r="G38" i="2" s="1"/>
  <c r="G50" i="2" s="1"/>
  <c r="G62" i="2" s="1"/>
  <c r="G74" i="2" s="1"/>
  <c r="G86" i="2" s="1"/>
  <c r="G98" i="2" s="1"/>
  <c r="G110" i="2" s="1"/>
  <c r="G122" i="2" s="1"/>
  <c r="G134" i="2" s="1"/>
  <c r="G146" i="2" s="1"/>
  <c r="G158" i="2" s="1"/>
  <c r="G170" i="2" s="1"/>
  <c r="G182" i="2" s="1"/>
  <c r="G194" i="2" s="1"/>
  <c r="G206" i="2" s="1"/>
  <c r="G218" i="2" s="1"/>
  <c r="G230" i="2" s="1"/>
  <c r="G242" i="2" s="1"/>
  <c r="G254" i="2" s="1"/>
  <c r="G24" i="2"/>
  <c r="G36" i="2" s="1"/>
  <c r="G48" i="2" s="1"/>
  <c r="G60" i="2" s="1"/>
  <c r="G72" i="2" s="1"/>
  <c r="G84" i="2" s="1"/>
  <c r="G96" i="2" s="1"/>
  <c r="G108" i="2" s="1"/>
  <c r="G120" i="2" s="1"/>
  <c r="G132" i="2" s="1"/>
  <c r="G144" i="2" s="1"/>
  <c r="G156" i="2" s="1"/>
  <c r="G168" i="2" s="1"/>
  <c r="G180" i="2" s="1"/>
  <c r="G192" i="2" s="1"/>
  <c r="G204" i="2" s="1"/>
  <c r="G216" i="2" s="1"/>
  <c r="G228" i="2" s="1"/>
  <c r="G240" i="2" s="1"/>
  <c r="G252" i="2" s="1"/>
  <c r="G23" i="2"/>
  <c r="G35" i="2" s="1"/>
  <c r="G47" i="2" s="1"/>
  <c r="G59" i="2" s="1"/>
  <c r="G71" i="2" s="1"/>
  <c r="G83" i="2" s="1"/>
  <c r="G95" i="2" s="1"/>
  <c r="G107" i="2" s="1"/>
  <c r="G119" i="2" s="1"/>
  <c r="G131" i="2" s="1"/>
  <c r="G143" i="2" s="1"/>
  <c r="G155" i="2" s="1"/>
  <c r="G167" i="2" s="1"/>
  <c r="G179" i="2" s="1"/>
  <c r="G191" i="2" s="1"/>
  <c r="G203" i="2" s="1"/>
  <c r="G215" i="2" s="1"/>
  <c r="G227" i="2" s="1"/>
  <c r="G239" i="2" s="1"/>
  <c r="G251" i="2" s="1"/>
  <c r="K21" i="3" l="1"/>
  <c r="J39" i="3"/>
  <c r="G21" i="3"/>
  <c r="G36" i="3" l="1"/>
  <c r="E38" i="3" l="1"/>
  <c r="D40" i="3" l="1"/>
  <c r="W236" i="3" l="1"/>
  <c r="V236" i="3"/>
  <c r="U236" i="3"/>
  <c r="T236" i="3"/>
  <c r="S236" i="3"/>
  <c r="W220" i="3" l="1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U121" i="3"/>
  <c r="U141" i="3" s="1"/>
  <c r="C121" i="3"/>
  <c r="C141" i="3" s="1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W70" i="3" l="1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M262" i="2"/>
  <c r="M250" i="2"/>
  <c r="M238" i="2"/>
  <c r="M226" i="2"/>
  <c r="M214" i="2"/>
  <c r="M202" i="2"/>
  <c r="M190" i="2"/>
  <c r="M178" i="2"/>
  <c r="M166" i="2"/>
  <c r="M154" i="2"/>
  <c r="M142" i="2"/>
  <c r="M130" i="2"/>
  <c r="M118" i="2"/>
  <c r="M106" i="2"/>
  <c r="M94" i="2"/>
  <c r="M82" i="2"/>
  <c r="M70" i="2"/>
  <c r="M58" i="2"/>
  <c r="M46" i="2"/>
  <c r="M34" i="2"/>
  <c r="M22" i="2"/>
  <c r="M261" i="2"/>
  <c r="M249" i="2"/>
  <c r="M237" i="2"/>
  <c r="M225" i="2"/>
  <c r="M213" i="2"/>
  <c r="M201" i="2"/>
  <c r="M189" i="2"/>
  <c r="M177" i="2"/>
  <c r="M165" i="2"/>
  <c r="M153" i="2"/>
  <c r="M141" i="2"/>
  <c r="M129" i="2"/>
  <c r="M117" i="2"/>
  <c r="M105" i="2"/>
  <c r="M93" i="2"/>
  <c r="M81" i="2"/>
  <c r="M69" i="2"/>
  <c r="M57" i="2"/>
  <c r="M45" i="2"/>
  <c r="M33" i="2"/>
  <c r="M21" i="2"/>
  <c r="M260" i="2"/>
  <c r="M248" i="2"/>
  <c r="M236" i="2"/>
  <c r="M224" i="2"/>
  <c r="M200" i="2"/>
  <c r="M188" i="2"/>
  <c r="M176" i="2"/>
  <c r="M164" i="2"/>
  <c r="M152" i="2"/>
  <c r="M140" i="2"/>
  <c r="M128" i="2"/>
  <c r="M116" i="2"/>
  <c r="M104" i="2"/>
  <c r="M92" i="2"/>
  <c r="M80" i="2"/>
  <c r="M68" i="2"/>
  <c r="M56" i="2"/>
  <c r="M44" i="2"/>
  <c r="M32" i="2"/>
  <c r="M20" i="2"/>
  <c r="M259" i="2"/>
  <c r="M247" i="2"/>
  <c r="M235" i="2"/>
  <c r="M223" i="2"/>
  <c r="M199" i="2"/>
  <c r="M187" i="2"/>
  <c r="M175" i="2"/>
  <c r="M163" i="2"/>
  <c r="M151" i="2"/>
  <c r="M139" i="2"/>
  <c r="M127" i="2"/>
  <c r="M115" i="2"/>
  <c r="M103" i="2"/>
  <c r="M91" i="2"/>
  <c r="M79" i="2"/>
  <c r="M67" i="2"/>
  <c r="M55" i="2"/>
  <c r="M43" i="2"/>
  <c r="M31" i="2"/>
  <c r="M19" i="2"/>
  <c r="M258" i="2"/>
  <c r="M246" i="2"/>
  <c r="M234" i="2"/>
  <c r="M222" i="2"/>
  <c r="M198" i="2"/>
  <c r="M186" i="2"/>
  <c r="M174" i="2"/>
  <c r="M162" i="2"/>
  <c r="M150" i="2"/>
  <c r="M138" i="2"/>
  <c r="M126" i="2"/>
  <c r="M114" i="2"/>
  <c r="M102" i="2"/>
  <c r="M90" i="2"/>
  <c r="M78" i="2"/>
  <c r="M66" i="2"/>
  <c r="M54" i="2"/>
  <c r="M42" i="2"/>
  <c r="M30" i="2"/>
  <c r="M18" i="2"/>
  <c r="M257" i="2"/>
  <c r="M245" i="2"/>
  <c r="M233" i="2"/>
  <c r="M221" i="2"/>
  <c r="M197" i="2"/>
  <c r="M185" i="2"/>
  <c r="M173" i="2"/>
  <c r="M161" i="2"/>
  <c r="M149" i="2"/>
  <c r="M137" i="2"/>
  <c r="M125" i="2"/>
  <c r="M113" i="2"/>
  <c r="M101" i="2"/>
  <c r="M89" i="2"/>
  <c r="M77" i="2"/>
  <c r="M65" i="2"/>
  <c r="M53" i="2"/>
  <c r="M41" i="2"/>
  <c r="M29" i="2"/>
  <c r="M17" i="2"/>
  <c r="M256" i="2"/>
  <c r="M244" i="2"/>
  <c r="M232" i="2"/>
  <c r="M220" i="2"/>
  <c r="M196" i="2"/>
  <c r="M184" i="2"/>
  <c r="M172" i="2"/>
  <c r="M160" i="2"/>
  <c r="M148" i="2"/>
  <c r="M136" i="2"/>
  <c r="M124" i="2"/>
  <c r="M112" i="2"/>
  <c r="M100" i="2"/>
  <c r="M88" i="2"/>
  <c r="M76" i="2"/>
  <c r="M64" i="2"/>
  <c r="M52" i="2"/>
  <c r="M40" i="2"/>
  <c r="M28" i="2"/>
  <c r="M16" i="2"/>
  <c r="M255" i="2"/>
  <c r="M243" i="2"/>
  <c r="M231" i="2"/>
  <c r="M219" i="2"/>
  <c r="M195" i="2"/>
  <c r="M183" i="2"/>
  <c r="M171" i="2"/>
  <c r="M159" i="2"/>
  <c r="M147" i="2"/>
  <c r="M135" i="2"/>
  <c r="M123" i="2"/>
  <c r="M111" i="2"/>
  <c r="M99" i="2"/>
  <c r="M87" i="2"/>
  <c r="M75" i="2"/>
  <c r="M63" i="2"/>
  <c r="M51" i="2"/>
  <c r="M39" i="2"/>
  <c r="M27" i="2"/>
  <c r="M15" i="2"/>
  <c r="M254" i="2"/>
  <c r="M242" i="2"/>
  <c r="M230" i="2"/>
  <c r="M218" i="2"/>
  <c r="M194" i="2"/>
  <c r="M182" i="2"/>
  <c r="M170" i="2"/>
  <c r="M158" i="2"/>
  <c r="M146" i="2"/>
  <c r="M134" i="2"/>
  <c r="M122" i="2"/>
  <c r="M110" i="2"/>
  <c r="M98" i="2"/>
  <c r="M86" i="2"/>
  <c r="M74" i="2"/>
  <c r="M62" i="2"/>
  <c r="M50" i="2"/>
  <c r="M38" i="2"/>
  <c r="M26" i="2"/>
  <c r="M14" i="2"/>
  <c r="M253" i="2"/>
  <c r="M241" i="2"/>
  <c r="M229" i="2"/>
  <c r="M217" i="2"/>
  <c r="M193" i="2"/>
  <c r="M181" i="2"/>
  <c r="M169" i="2"/>
  <c r="M157" i="2"/>
  <c r="M145" i="2"/>
  <c r="M133" i="2"/>
  <c r="M121" i="2"/>
  <c r="M109" i="2"/>
  <c r="M97" i="2"/>
  <c r="M85" i="2"/>
  <c r="M73" i="2"/>
  <c r="M61" i="2"/>
  <c r="M49" i="2"/>
  <c r="M37" i="2"/>
  <c r="M25" i="2"/>
  <c r="M13" i="2"/>
  <c r="M252" i="2"/>
  <c r="M240" i="2"/>
  <c r="M228" i="2"/>
  <c r="M216" i="2"/>
  <c r="M192" i="2"/>
  <c r="M180" i="2"/>
  <c r="M168" i="2"/>
  <c r="M156" i="2"/>
  <c r="M144" i="2"/>
  <c r="M132" i="2"/>
  <c r="M120" i="2"/>
  <c r="M108" i="2"/>
  <c r="M96" i="2"/>
  <c r="M84" i="2"/>
  <c r="M72" i="2"/>
  <c r="M60" i="2"/>
  <c r="M48" i="2"/>
  <c r="M36" i="2"/>
  <c r="M24" i="2"/>
  <c r="M12" i="2"/>
  <c r="M251" i="2"/>
  <c r="M239" i="2"/>
  <c r="M227" i="2"/>
  <c r="M215" i="2"/>
  <c r="M203" i="2"/>
  <c r="M191" i="2"/>
  <c r="M179" i="2"/>
  <c r="M167" i="2"/>
  <c r="M155" i="2"/>
  <c r="M143" i="2"/>
  <c r="M131" i="2"/>
  <c r="M119" i="2"/>
  <c r="M107" i="2"/>
  <c r="M95" i="2"/>
  <c r="M83" i="2"/>
  <c r="M71" i="2"/>
  <c r="M59" i="2"/>
  <c r="M47" i="2"/>
  <c r="M35" i="2"/>
  <c r="M23" i="2"/>
  <c r="M11" i="2"/>
  <c r="L11" i="2"/>
  <c r="N320" i="2"/>
  <c r="N319" i="2"/>
  <c r="N318" i="2"/>
  <c r="N317" i="2"/>
  <c r="O320" i="2"/>
  <c r="O319" i="2"/>
  <c r="O318" i="2"/>
  <c r="O317" i="2"/>
  <c r="Q314" i="2"/>
  <c r="P314" i="2"/>
  <c r="Q313" i="2"/>
  <c r="P313" i="2"/>
  <c r="Q312" i="2"/>
  <c r="P312" i="2"/>
  <c r="Q311" i="2"/>
  <c r="P311" i="2"/>
  <c r="Q310" i="2"/>
  <c r="P310" i="2"/>
  <c r="Q309" i="2"/>
  <c r="P309" i="2"/>
  <c r="Q308" i="2"/>
  <c r="P308" i="2"/>
  <c r="Q307" i="2"/>
  <c r="P307" i="2"/>
  <c r="Q306" i="2"/>
  <c r="P306" i="2"/>
  <c r="Q305" i="2"/>
  <c r="P305" i="2"/>
  <c r="Q304" i="2"/>
  <c r="P304" i="2"/>
  <c r="Q303" i="2"/>
  <c r="P303" i="2"/>
  <c r="Q302" i="2"/>
  <c r="P302" i="2"/>
  <c r="Q301" i="2"/>
  <c r="P301" i="2"/>
  <c r="Q300" i="2"/>
  <c r="P300" i="2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C12" i="3"/>
  <c r="N8" i="2"/>
  <c r="N11" i="2" s="1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M305" i="2" l="1"/>
  <c r="M318" i="2"/>
  <c r="M301" i="2"/>
  <c r="M309" i="2"/>
  <c r="M300" i="2"/>
  <c r="M308" i="2"/>
  <c r="C13" i="3"/>
  <c r="L13" i="2" s="1"/>
  <c r="C122" i="3"/>
  <c r="C142" i="3" s="1"/>
  <c r="M313" i="2"/>
  <c r="M317" i="2"/>
  <c r="M304" i="2"/>
  <c r="M312" i="2"/>
  <c r="M316" i="2"/>
  <c r="M320" i="2"/>
  <c r="M303" i="2"/>
  <c r="M307" i="2"/>
  <c r="M311" i="2"/>
  <c r="M319" i="2"/>
  <c r="M302" i="2"/>
  <c r="M306" i="2"/>
  <c r="M310" i="2"/>
  <c r="M314" i="2"/>
  <c r="M315" i="2"/>
  <c r="L12" i="2"/>
  <c r="C14" i="3" l="1"/>
  <c r="C123" i="3"/>
  <c r="C143" i="3" s="1"/>
  <c r="C15" i="3" l="1"/>
  <c r="C124" i="3"/>
  <c r="C144" i="3" s="1"/>
  <c r="L14" i="2"/>
  <c r="C16" i="3" l="1"/>
  <c r="C125" i="3"/>
  <c r="C145" i="3" s="1"/>
  <c r="L15" i="2"/>
  <c r="C17" i="3" l="1"/>
  <c r="C126" i="3"/>
  <c r="C146" i="3" s="1"/>
  <c r="L16" i="2"/>
  <c r="C18" i="3" l="1"/>
  <c r="C127" i="3"/>
  <c r="C147" i="3" s="1"/>
  <c r="L17" i="2"/>
  <c r="C19" i="3" l="1"/>
  <c r="C128" i="3"/>
  <c r="C148" i="3" s="1"/>
  <c r="L18" i="2"/>
  <c r="C20" i="3" l="1"/>
  <c r="C129" i="3"/>
  <c r="C149" i="3" s="1"/>
  <c r="L19" i="2"/>
  <c r="C21" i="3" l="1"/>
  <c r="C22" i="3" s="1"/>
  <c r="C130" i="3"/>
  <c r="C150" i="3" s="1"/>
  <c r="L20" i="2"/>
  <c r="C131" i="3" l="1"/>
  <c r="C151" i="3" s="1"/>
  <c r="L21" i="2"/>
  <c r="L22" i="2" l="1"/>
  <c r="L300" i="2" s="1"/>
  <c r="C132" i="3"/>
  <c r="C152" i="3" s="1"/>
  <c r="D11" i="3"/>
  <c r="C153" i="3" l="1"/>
  <c r="L23" i="2"/>
  <c r="D121" i="3"/>
  <c r="D141" i="3" s="1"/>
  <c r="D12" i="3"/>
  <c r="C161" i="3" l="1"/>
  <c r="C162" i="3"/>
  <c r="C163" i="3"/>
  <c r="C164" i="3"/>
  <c r="C165" i="3"/>
  <c r="C166" i="3"/>
  <c r="C167" i="3"/>
  <c r="C168" i="3"/>
  <c r="C169" i="3"/>
  <c r="C170" i="3"/>
  <c r="C171" i="3"/>
  <c r="C172" i="3"/>
  <c r="D122" i="3"/>
  <c r="D142" i="3" s="1"/>
  <c r="D13" i="3"/>
  <c r="L24" i="2"/>
  <c r="C173" i="3" l="1"/>
  <c r="D123" i="3"/>
  <c r="D143" i="3" s="1"/>
  <c r="D14" i="3"/>
  <c r="L25" i="2"/>
  <c r="D124" i="3" l="1"/>
  <c r="D144" i="3" s="1"/>
  <c r="L26" i="2"/>
  <c r="D15" i="3"/>
  <c r="D125" i="3" l="1"/>
  <c r="D145" i="3" s="1"/>
  <c r="L27" i="2"/>
  <c r="D16" i="3"/>
  <c r="D126" i="3" l="1"/>
  <c r="D146" i="3" s="1"/>
  <c r="D17" i="3"/>
  <c r="L28" i="2"/>
  <c r="D127" i="3" l="1"/>
  <c r="D147" i="3" s="1"/>
  <c r="L29" i="2"/>
  <c r="D18" i="3"/>
  <c r="D128" i="3" l="1"/>
  <c r="D148" i="3" s="1"/>
  <c r="D19" i="3"/>
  <c r="L30" i="2"/>
  <c r="D129" i="3" l="1"/>
  <c r="D149" i="3" s="1"/>
  <c r="L31" i="2"/>
  <c r="D20" i="3"/>
  <c r="D130" i="3" l="1"/>
  <c r="D150" i="3" s="1"/>
  <c r="L32" i="2"/>
  <c r="D21" i="3"/>
  <c r="D131" i="3" l="1"/>
  <c r="D151" i="3" s="1"/>
  <c r="D22" i="3"/>
  <c r="E11" i="3" s="1"/>
  <c r="L33" i="2"/>
  <c r="E121" i="3" l="1"/>
  <c r="E141" i="3" s="1"/>
  <c r="L35" i="2"/>
  <c r="E12" i="3"/>
  <c r="D132" i="3"/>
  <c r="D152" i="3" s="1"/>
  <c r="D153" i="3" s="1"/>
  <c r="L34" i="2"/>
  <c r="L301" i="2" s="1"/>
  <c r="E122" i="3" l="1"/>
  <c r="E142" i="3" s="1"/>
  <c r="L36" i="2"/>
  <c r="E13" i="3"/>
  <c r="D172" i="3"/>
  <c r="D161" i="3"/>
  <c r="D162" i="3"/>
  <c r="D163" i="3"/>
  <c r="D164" i="3"/>
  <c r="D165" i="3"/>
  <c r="D166" i="3"/>
  <c r="D167" i="3"/>
  <c r="D168" i="3"/>
  <c r="D169" i="3"/>
  <c r="D170" i="3"/>
  <c r="D171" i="3"/>
  <c r="E123" i="3" l="1"/>
  <c r="E143" i="3" s="1"/>
  <c r="L37" i="2"/>
  <c r="E14" i="3"/>
  <c r="E15" i="3" s="1"/>
  <c r="D173" i="3"/>
  <c r="E124" i="3" l="1"/>
  <c r="E144" i="3" s="1"/>
  <c r="L38" i="2"/>
  <c r="E125" i="3" l="1"/>
  <c r="E145" i="3" s="1"/>
  <c r="L39" i="2"/>
  <c r="E16" i="3"/>
  <c r="E126" i="3" l="1"/>
  <c r="E146" i="3" s="1"/>
  <c r="L40" i="2"/>
  <c r="E17" i="3"/>
  <c r="E18" i="3" s="1"/>
  <c r="E127" i="3" l="1"/>
  <c r="E147" i="3" s="1"/>
  <c r="L41" i="2"/>
  <c r="E128" i="3" l="1"/>
  <c r="E148" i="3" s="1"/>
  <c r="L42" i="2"/>
  <c r="E129" i="3" l="1"/>
  <c r="E149" i="3" s="1"/>
  <c r="L43" i="2"/>
  <c r="E20" i="3"/>
  <c r="E130" i="3" l="1"/>
  <c r="E150" i="3" s="1"/>
  <c r="E21" i="3"/>
  <c r="L44" i="2"/>
  <c r="E131" i="3" l="1"/>
  <c r="E151" i="3" s="1"/>
  <c r="L45" i="2"/>
  <c r="E22" i="3"/>
  <c r="E132" i="3" l="1"/>
  <c r="E152" i="3" s="1"/>
  <c r="F11" i="3"/>
  <c r="L46" i="2"/>
  <c r="L302" i="2" s="1"/>
  <c r="F121" i="3" l="1"/>
  <c r="F141" i="3" s="1"/>
  <c r="L47" i="2"/>
  <c r="F12" i="3"/>
  <c r="E153" i="3"/>
  <c r="E161" i="3" l="1"/>
  <c r="E162" i="3"/>
  <c r="E163" i="3"/>
  <c r="E164" i="3"/>
  <c r="E165" i="3"/>
  <c r="E166" i="3"/>
  <c r="E167" i="3"/>
  <c r="E168" i="3"/>
  <c r="E169" i="3"/>
  <c r="E170" i="3"/>
  <c r="E171" i="3"/>
  <c r="F122" i="3"/>
  <c r="F142" i="3" s="1"/>
  <c r="F13" i="3"/>
  <c r="F14" i="3" s="1"/>
  <c r="L48" i="2"/>
  <c r="E172" i="3"/>
  <c r="F123" i="3" l="1"/>
  <c r="F143" i="3" s="1"/>
  <c r="L49" i="2"/>
  <c r="E173" i="3"/>
  <c r="F124" i="3" l="1"/>
  <c r="F144" i="3" s="1"/>
  <c r="F15" i="3"/>
  <c r="L50" i="2"/>
  <c r="F125" i="3" l="1"/>
  <c r="F145" i="3" s="1"/>
  <c r="F16" i="3"/>
  <c r="F17" i="3" s="1"/>
  <c r="L51" i="2"/>
  <c r="F126" i="3" l="1"/>
  <c r="F146" i="3" s="1"/>
  <c r="L52" i="2"/>
  <c r="F127" i="3" l="1"/>
  <c r="F147" i="3" s="1"/>
  <c r="F18" i="3"/>
  <c r="L53" i="2"/>
  <c r="F128" i="3" l="1"/>
  <c r="F148" i="3" s="1"/>
  <c r="F19" i="3"/>
  <c r="F20" i="3" s="1"/>
  <c r="L54" i="2"/>
  <c r="F129" i="3" l="1"/>
  <c r="F149" i="3" s="1"/>
  <c r="L55" i="2"/>
  <c r="F130" i="3" l="1"/>
  <c r="F150" i="3" s="1"/>
  <c r="L56" i="2"/>
  <c r="F21" i="3"/>
  <c r="F131" i="3" l="1"/>
  <c r="F151" i="3" s="1"/>
  <c r="L57" i="2"/>
  <c r="F22" i="3"/>
  <c r="F132" i="3" l="1"/>
  <c r="F152" i="3" s="1"/>
  <c r="G11" i="3"/>
  <c r="L58" i="2"/>
  <c r="L303" i="2" s="1"/>
  <c r="G121" i="3" l="1"/>
  <c r="G141" i="3" s="1"/>
  <c r="L59" i="2"/>
  <c r="G12" i="3"/>
  <c r="F153" i="3"/>
  <c r="F163" i="3" l="1"/>
  <c r="F161" i="3"/>
  <c r="F162" i="3"/>
  <c r="F164" i="3"/>
  <c r="F165" i="3"/>
  <c r="F166" i="3"/>
  <c r="F167" i="3"/>
  <c r="F168" i="3"/>
  <c r="F169" i="3"/>
  <c r="F170" i="3"/>
  <c r="F171" i="3"/>
  <c r="G122" i="3"/>
  <c r="G142" i="3" s="1"/>
  <c r="G13" i="3"/>
  <c r="L60" i="2"/>
  <c r="F172" i="3"/>
  <c r="G123" i="3" l="1"/>
  <c r="G143" i="3" s="1"/>
  <c r="G14" i="3"/>
  <c r="G15" i="3" s="1"/>
  <c r="L61" i="2"/>
  <c r="F173" i="3"/>
  <c r="G16" i="3" l="1"/>
  <c r="G125" i="3"/>
  <c r="L63" i="2"/>
  <c r="G124" i="3"/>
  <c r="G144" i="3" s="1"/>
  <c r="L62" i="2"/>
  <c r="G17" i="3" l="1"/>
  <c r="G126" i="3"/>
  <c r="L64" i="2"/>
  <c r="G145" i="3"/>
  <c r="G18" i="3" l="1"/>
  <c r="G127" i="3"/>
  <c r="L65" i="2"/>
  <c r="G146" i="3"/>
  <c r="G19" i="3" l="1"/>
  <c r="G128" i="3"/>
  <c r="L66" i="2"/>
  <c r="G147" i="3"/>
  <c r="G129" i="3" l="1"/>
  <c r="L67" i="2"/>
  <c r="G148" i="3"/>
  <c r="G130" i="3" l="1"/>
  <c r="L68" i="2"/>
  <c r="G149" i="3"/>
  <c r="G131" i="3" l="1"/>
  <c r="L69" i="2"/>
  <c r="G22" i="3"/>
  <c r="G150" i="3"/>
  <c r="G132" i="3" l="1"/>
  <c r="H11" i="3"/>
  <c r="L70" i="2"/>
  <c r="L304" i="2" s="1"/>
  <c r="G151" i="3"/>
  <c r="H121" i="3" l="1"/>
  <c r="L71" i="2"/>
  <c r="H12" i="3"/>
  <c r="G152" i="3"/>
  <c r="H141" i="3" l="1"/>
  <c r="H122" i="3"/>
  <c r="H13" i="3"/>
  <c r="L72" i="2"/>
  <c r="G153" i="3"/>
  <c r="G172" i="3" s="1"/>
  <c r="H142" i="3" l="1"/>
  <c r="H123" i="3"/>
  <c r="H14" i="3"/>
  <c r="L73" i="2"/>
  <c r="G163" i="3"/>
  <c r="G162" i="3"/>
  <c r="G161" i="3"/>
  <c r="G164" i="3"/>
  <c r="G165" i="3"/>
  <c r="G166" i="3"/>
  <c r="G167" i="3"/>
  <c r="G168" i="3"/>
  <c r="G169" i="3"/>
  <c r="G170" i="3"/>
  <c r="G171" i="3"/>
  <c r="H143" i="3" l="1"/>
  <c r="H124" i="3"/>
  <c r="H15" i="3"/>
  <c r="L74" i="2"/>
  <c r="G173" i="3"/>
  <c r="H144" i="3" l="1"/>
  <c r="H125" i="3"/>
  <c r="H16" i="3"/>
  <c r="L75" i="2"/>
  <c r="H145" i="3" l="1"/>
  <c r="H126" i="3"/>
  <c r="L76" i="2"/>
  <c r="H17" i="3"/>
  <c r="H18" i="3" l="1"/>
  <c r="H146" i="3"/>
  <c r="H127" i="3"/>
  <c r="L77" i="2"/>
  <c r="H147" i="3" l="1"/>
  <c r="H19" i="3"/>
  <c r="L78" i="2"/>
  <c r="H128" i="3"/>
  <c r="H148" i="3" l="1"/>
  <c r="H20" i="3"/>
  <c r="H129" i="3"/>
  <c r="L79" i="2"/>
  <c r="H149" i="3" l="1"/>
  <c r="H130" i="3"/>
  <c r="H21" i="3"/>
  <c r="L80" i="2"/>
  <c r="H150" i="3" l="1"/>
  <c r="H131" i="3"/>
  <c r="H22" i="3"/>
  <c r="L81" i="2"/>
  <c r="H151" i="3" l="1"/>
  <c r="H132" i="3"/>
  <c r="I11" i="3"/>
  <c r="L82" i="2"/>
  <c r="L305" i="2" s="1"/>
  <c r="H152" i="3" l="1"/>
  <c r="I121" i="3"/>
  <c r="L83" i="2"/>
  <c r="I12" i="3"/>
  <c r="I141" i="3" l="1"/>
  <c r="H153" i="3"/>
  <c r="H161" i="3" s="1"/>
  <c r="I122" i="3"/>
  <c r="I13" i="3"/>
  <c r="L84" i="2"/>
  <c r="I142" i="3" l="1"/>
  <c r="H172" i="3"/>
  <c r="H171" i="3"/>
  <c r="H169" i="3"/>
  <c r="H164" i="3"/>
  <c r="H168" i="3"/>
  <c r="H163" i="3"/>
  <c r="H167" i="3"/>
  <c r="H165" i="3"/>
  <c r="H170" i="3"/>
  <c r="H166" i="3"/>
  <c r="H162" i="3"/>
  <c r="I123" i="3"/>
  <c r="L85" i="2"/>
  <c r="H173" i="3" l="1"/>
  <c r="I143" i="3"/>
  <c r="I124" i="3"/>
  <c r="I15" i="3"/>
  <c r="L86" i="2"/>
  <c r="I144" i="3" l="1"/>
  <c r="I125" i="3"/>
  <c r="I16" i="3"/>
  <c r="L87" i="2"/>
  <c r="I145" i="3" l="1"/>
  <c r="I126" i="3"/>
  <c r="L88" i="2"/>
  <c r="I17" i="3"/>
  <c r="I146" i="3" l="1"/>
  <c r="I127" i="3"/>
  <c r="I18" i="3"/>
  <c r="L89" i="2"/>
  <c r="I147" i="3" l="1"/>
  <c r="I128" i="3"/>
  <c r="I19" i="3"/>
  <c r="L90" i="2"/>
  <c r="I148" i="3" l="1"/>
  <c r="I129" i="3"/>
  <c r="L91" i="2"/>
  <c r="I20" i="3"/>
  <c r="I149" i="3" l="1"/>
  <c r="I130" i="3"/>
  <c r="I21" i="3"/>
  <c r="L92" i="2"/>
  <c r="I150" i="3" l="1"/>
  <c r="I131" i="3"/>
  <c r="I22" i="3"/>
  <c r="L93" i="2"/>
  <c r="I151" i="3" l="1"/>
  <c r="I132" i="3"/>
  <c r="J11" i="3"/>
  <c r="L94" i="2"/>
  <c r="L306" i="2" s="1"/>
  <c r="I152" i="3" l="1"/>
  <c r="I153" i="3" s="1"/>
  <c r="J121" i="3"/>
  <c r="J141" i="3" s="1"/>
  <c r="L95" i="2"/>
  <c r="J12" i="3"/>
  <c r="J13" i="3" l="1"/>
  <c r="I163" i="3"/>
  <c r="I169" i="3"/>
  <c r="I166" i="3"/>
  <c r="I170" i="3"/>
  <c r="I162" i="3"/>
  <c r="I167" i="3"/>
  <c r="I172" i="3"/>
  <c r="I164" i="3"/>
  <c r="I168" i="3"/>
  <c r="I161" i="3"/>
  <c r="I165" i="3"/>
  <c r="I171" i="3"/>
  <c r="J122" i="3"/>
  <c r="J142" i="3" s="1"/>
  <c r="L96" i="2"/>
  <c r="I173" i="3" l="1"/>
  <c r="J123" i="3"/>
  <c r="J143" i="3" s="1"/>
  <c r="J14" i="3"/>
  <c r="L97" i="2"/>
  <c r="J124" i="3" l="1"/>
  <c r="J144" i="3" s="1"/>
  <c r="J15" i="3"/>
  <c r="L98" i="2"/>
  <c r="J16" i="3" l="1"/>
  <c r="L99" i="2"/>
  <c r="J125" i="3"/>
  <c r="J145" i="3" s="1"/>
  <c r="J126" i="3" l="1"/>
  <c r="J146" i="3" s="1"/>
  <c r="L100" i="2"/>
  <c r="J17" i="3"/>
  <c r="J127" i="3" l="1"/>
  <c r="J147" i="3" s="1"/>
  <c r="L101" i="2"/>
  <c r="J18" i="3"/>
  <c r="L227" i="2"/>
  <c r="U12" i="3"/>
  <c r="U122" i="3" l="1"/>
  <c r="U142" i="3" s="1"/>
  <c r="J128" i="3"/>
  <c r="J148" i="3" s="1"/>
  <c r="L102" i="2"/>
  <c r="J19" i="3"/>
  <c r="U13" i="3"/>
  <c r="L228" i="2"/>
  <c r="U123" i="3" l="1"/>
  <c r="U143" i="3" s="1"/>
  <c r="J129" i="3"/>
  <c r="J149" i="3" s="1"/>
  <c r="J20" i="3"/>
  <c r="L103" i="2"/>
  <c r="U14" i="3"/>
  <c r="L229" i="2"/>
  <c r="U124" i="3" l="1"/>
  <c r="U144" i="3" s="1"/>
  <c r="J130" i="3"/>
  <c r="J150" i="3" s="1"/>
  <c r="J21" i="3"/>
  <c r="L104" i="2"/>
  <c r="U15" i="3"/>
  <c r="L230" i="2"/>
  <c r="U125" i="3" l="1"/>
  <c r="U145" i="3" s="1"/>
  <c r="J131" i="3"/>
  <c r="J151" i="3" s="1"/>
  <c r="J22" i="3"/>
  <c r="L105" i="2"/>
  <c r="U16" i="3"/>
  <c r="L231" i="2"/>
  <c r="U126" i="3" l="1"/>
  <c r="U146" i="3" s="1"/>
  <c r="J132" i="3"/>
  <c r="J152" i="3" s="1"/>
  <c r="K11" i="3"/>
  <c r="L106" i="2"/>
  <c r="L307" i="2" s="1"/>
  <c r="K131" i="3"/>
  <c r="U17" i="3"/>
  <c r="L232" i="2"/>
  <c r="U127" i="3" l="1"/>
  <c r="U147" i="3" s="1"/>
  <c r="J153" i="3"/>
  <c r="K121" i="3"/>
  <c r="K141" i="3" s="1"/>
  <c r="L107" i="2"/>
  <c r="K12" i="3"/>
  <c r="K22" i="3"/>
  <c r="L117" i="2"/>
  <c r="U18" i="3"/>
  <c r="L233" i="2"/>
  <c r="K132" i="3" l="1"/>
  <c r="U128" i="3"/>
  <c r="U148" i="3" s="1"/>
  <c r="J162" i="3"/>
  <c r="J165" i="3"/>
  <c r="J166" i="3"/>
  <c r="J161" i="3"/>
  <c r="J163" i="3"/>
  <c r="J164" i="3"/>
  <c r="J167" i="3"/>
  <c r="J168" i="3"/>
  <c r="J169" i="3"/>
  <c r="J170" i="3"/>
  <c r="J171" i="3"/>
  <c r="K122" i="3"/>
  <c r="K142" i="3" s="1"/>
  <c r="K13" i="3"/>
  <c r="L108" i="2"/>
  <c r="J172" i="3"/>
  <c r="L11" i="3"/>
  <c r="L118" i="2"/>
  <c r="U19" i="3"/>
  <c r="L234" i="2"/>
  <c r="U129" i="3" l="1"/>
  <c r="U149" i="3" s="1"/>
  <c r="L121" i="3"/>
  <c r="L141" i="3" s="1"/>
  <c r="J173" i="3"/>
  <c r="K123" i="3"/>
  <c r="K143" i="3" s="1"/>
  <c r="K14" i="3"/>
  <c r="L109" i="2"/>
  <c r="L119" i="2"/>
  <c r="L12" i="3"/>
  <c r="U20" i="3"/>
  <c r="L235" i="2"/>
  <c r="U130" i="3" l="1"/>
  <c r="U150" i="3" s="1"/>
  <c r="L122" i="3"/>
  <c r="L142" i="3" s="1"/>
  <c r="K124" i="3"/>
  <c r="K144" i="3" s="1"/>
  <c r="L110" i="2"/>
  <c r="K15" i="3"/>
  <c r="L13" i="3"/>
  <c r="L120" i="2"/>
  <c r="U21" i="3"/>
  <c r="L236" i="2"/>
  <c r="L123" i="3" l="1"/>
  <c r="L143" i="3" s="1"/>
  <c r="U131" i="3"/>
  <c r="U151" i="3" s="1"/>
  <c r="K125" i="3"/>
  <c r="K145" i="3" s="1"/>
  <c r="K16" i="3"/>
  <c r="L111" i="2"/>
  <c r="L14" i="3"/>
  <c r="L121" i="2"/>
  <c r="U22" i="3"/>
  <c r="L237" i="2"/>
  <c r="L124" i="3" l="1"/>
  <c r="L144" i="3" s="1"/>
  <c r="U132" i="3"/>
  <c r="U152" i="3" s="1"/>
  <c r="U153" i="3" s="1"/>
  <c r="K126" i="3"/>
  <c r="K146" i="3" s="1"/>
  <c r="L112" i="2"/>
  <c r="K17" i="3"/>
  <c r="L15" i="3"/>
  <c r="L122" i="2"/>
  <c r="V11" i="3"/>
  <c r="L238" i="2"/>
  <c r="L318" i="2" s="1"/>
  <c r="L125" i="3" l="1"/>
  <c r="L145" i="3" s="1"/>
  <c r="V121" i="3"/>
  <c r="V141" i="3" s="1"/>
  <c r="K127" i="3"/>
  <c r="K147" i="3" s="1"/>
  <c r="L113" i="2"/>
  <c r="K18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L16" i="3"/>
  <c r="L123" i="2"/>
  <c r="L239" i="2"/>
  <c r="V12" i="3"/>
  <c r="L126" i="3" l="1"/>
  <c r="L146" i="3" s="1"/>
  <c r="V122" i="3"/>
  <c r="V142" i="3" s="1"/>
  <c r="K128" i="3"/>
  <c r="K148" i="3" s="1"/>
  <c r="L114" i="2"/>
  <c r="K19" i="3"/>
  <c r="U173" i="3"/>
  <c r="L17" i="3"/>
  <c r="L124" i="2"/>
  <c r="V13" i="3"/>
  <c r="L240" i="2"/>
  <c r="V123" i="3" l="1"/>
  <c r="V143" i="3" s="1"/>
  <c r="L127" i="3"/>
  <c r="L147" i="3" s="1"/>
  <c r="K129" i="3"/>
  <c r="K149" i="3" s="1"/>
  <c r="L115" i="2"/>
  <c r="L18" i="3"/>
  <c r="L125" i="2"/>
  <c r="V14" i="3"/>
  <c r="L241" i="2"/>
  <c r="V124" i="3" l="1"/>
  <c r="V144" i="3" s="1"/>
  <c r="L128" i="3"/>
  <c r="L148" i="3" s="1"/>
  <c r="K130" i="3"/>
  <c r="K150" i="3" s="1"/>
  <c r="L116" i="2"/>
  <c r="L308" i="2" s="1"/>
  <c r="L126" i="2"/>
  <c r="V15" i="3"/>
  <c r="L242" i="2"/>
  <c r="V125" i="3" l="1"/>
  <c r="V145" i="3" s="1"/>
  <c r="L129" i="3"/>
  <c r="L149" i="3" s="1"/>
  <c r="K151" i="3"/>
  <c r="L127" i="2"/>
  <c r="V16" i="3"/>
  <c r="L243" i="2"/>
  <c r="V126" i="3" l="1"/>
  <c r="V146" i="3" s="1"/>
  <c r="K152" i="3"/>
  <c r="L128" i="2"/>
  <c r="L130" i="3"/>
  <c r="L150" i="3" s="1"/>
  <c r="V17" i="3"/>
  <c r="L244" i="2"/>
  <c r="V127" i="3" l="1"/>
  <c r="V147" i="3" s="1"/>
  <c r="L131" i="3"/>
  <c r="L151" i="3" s="1"/>
  <c r="K153" i="3"/>
  <c r="K172" i="3" s="1"/>
  <c r="L129" i="2"/>
  <c r="V18" i="3"/>
  <c r="L245" i="2"/>
  <c r="V128" i="3" l="1"/>
  <c r="V148" i="3" s="1"/>
  <c r="L132" i="3"/>
  <c r="L152" i="3" s="1"/>
  <c r="L153" i="3" s="1"/>
  <c r="L171" i="3" s="1"/>
  <c r="K161" i="3"/>
  <c r="K162" i="3"/>
  <c r="K163" i="3"/>
  <c r="K164" i="3"/>
  <c r="K165" i="3"/>
  <c r="K166" i="3"/>
  <c r="K167" i="3"/>
  <c r="K168" i="3"/>
  <c r="K169" i="3"/>
  <c r="K170" i="3"/>
  <c r="K171" i="3"/>
  <c r="M11" i="3"/>
  <c r="L130" i="2"/>
  <c r="L309" i="2" s="1"/>
  <c r="V19" i="3"/>
  <c r="L246" i="2"/>
  <c r="V129" i="3" l="1"/>
  <c r="V149" i="3" s="1"/>
  <c r="M121" i="3"/>
  <c r="M141" i="3" s="1"/>
  <c r="K173" i="3"/>
  <c r="L172" i="3"/>
  <c r="L161" i="3"/>
  <c r="L162" i="3"/>
  <c r="L163" i="3"/>
  <c r="L164" i="3"/>
  <c r="L165" i="3"/>
  <c r="L166" i="3"/>
  <c r="L167" i="3"/>
  <c r="L168" i="3"/>
  <c r="L169" i="3"/>
  <c r="L170" i="3"/>
  <c r="L131" i="2"/>
  <c r="M12" i="3"/>
  <c r="V20" i="3"/>
  <c r="L247" i="2"/>
  <c r="V130" i="3" l="1"/>
  <c r="V150" i="3" s="1"/>
  <c r="M122" i="3"/>
  <c r="M142" i="3" s="1"/>
  <c r="L173" i="3"/>
  <c r="M13" i="3"/>
  <c r="L132" i="2"/>
  <c r="V21" i="3"/>
  <c r="L248" i="2"/>
  <c r="M123" i="3" l="1"/>
  <c r="M143" i="3" s="1"/>
  <c r="V131" i="3"/>
  <c r="V151" i="3" s="1"/>
  <c r="M14" i="3"/>
  <c r="L133" i="2"/>
  <c r="V22" i="3"/>
  <c r="L249" i="2"/>
  <c r="V132" i="3" l="1"/>
  <c r="V152" i="3" s="1"/>
  <c r="V153" i="3" s="1"/>
  <c r="M124" i="3"/>
  <c r="M144" i="3" s="1"/>
  <c r="M15" i="3"/>
  <c r="L134" i="2"/>
  <c r="L250" i="2"/>
  <c r="L319" i="2" s="1"/>
  <c r="W11" i="3"/>
  <c r="W121" i="3" s="1"/>
  <c r="W141" i="3" s="1"/>
  <c r="M125" i="3" l="1"/>
  <c r="M145" i="3" s="1"/>
  <c r="V163" i="3"/>
  <c r="V161" i="3"/>
  <c r="V162" i="3"/>
  <c r="V164" i="3"/>
  <c r="V165" i="3"/>
  <c r="V166" i="3"/>
  <c r="V167" i="3"/>
  <c r="V168" i="3"/>
  <c r="V169" i="3"/>
  <c r="V170" i="3"/>
  <c r="V171" i="3"/>
  <c r="V172" i="3"/>
  <c r="M16" i="3"/>
  <c r="L135" i="2"/>
  <c r="W12" i="3"/>
  <c r="W122" i="3" s="1"/>
  <c r="W142" i="3" s="1"/>
  <c r="L251" i="2"/>
  <c r="M126" i="3" l="1"/>
  <c r="M146" i="3" s="1"/>
  <c r="V173" i="3"/>
  <c r="M17" i="3"/>
  <c r="M18" i="3" s="1"/>
  <c r="M19" i="3" s="1"/>
  <c r="M20" i="3" s="1"/>
  <c r="M21" i="3" s="1"/>
  <c r="M22" i="3" s="1"/>
  <c r="L136" i="2"/>
  <c r="W13" i="3"/>
  <c r="W123" i="3" s="1"/>
  <c r="W143" i="3" s="1"/>
  <c r="L252" i="2"/>
  <c r="M127" i="3" l="1"/>
  <c r="M147" i="3" s="1"/>
  <c r="L137" i="2"/>
  <c r="W14" i="3"/>
  <c r="W124" i="3" s="1"/>
  <c r="W144" i="3" s="1"/>
  <c r="L253" i="2"/>
  <c r="M128" i="3" l="1"/>
  <c r="M148" i="3" s="1"/>
  <c r="M129" i="3"/>
  <c r="L138" i="2"/>
  <c r="W15" i="3"/>
  <c r="W125" i="3" s="1"/>
  <c r="W145" i="3" s="1"/>
  <c r="L254" i="2"/>
  <c r="M149" i="3" l="1"/>
  <c r="L139" i="2"/>
  <c r="W16" i="3"/>
  <c r="W126" i="3" s="1"/>
  <c r="W146" i="3" s="1"/>
  <c r="L255" i="2"/>
  <c r="M130" i="3" l="1"/>
  <c r="M150" i="3" s="1"/>
  <c r="L140" i="2"/>
  <c r="W17" i="3"/>
  <c r="W127" i="3" s="1"/>
  <c r="W147" i="3" s="1"/>
  <c r="L256" i="2"/>
  <c r="M131" i="3" l="1"/>
  <c r="M151" i="3" s="1"/>
  <c r="L141" i="2"/>
  <c r="W18" i="3"/>
  <c r="W128" i="3" s="1"/>
  <c r="W148" i="3" s="1"/>
  <c r="L257" i="2"/>
  <c r="M132" i="3" l="1"/>
  <c r="M152" i="3" s="1"/>
  <c r="M153" i="3" s="1"/>
  <c r="M163" i="3" s="1"/>
  <c r="N11" i="3"/>
  <c r="L142" i="2"/>
  <c r="L310" i="2" s="1"/>
  <c r="W19" i="3"/>
  <c r="W129" i="3" s="1"/>
  <c r="W149" i="3" s="1"/>
  <c r="L258" i="2"/>
  <c r="M169" i="3" l="1"/>
  <c r="M165" i="3"/>
  <c r="M168" i="3"/>
  <c r="M164" i="3"/>
  <c r="M171" i="3"/>
  <c r="M167" i="3"/>
  <c r="M162" i="3"/>
  <c r="M170" i="3"/>
  <c r="M166" i="3"/>
  <c r="M161" i="3"/>
  <c r="N121" i="3"/>
  <c r="N141" i="3" s="1"/>
  <c r="M172" i="3"/>
  <c r="L143" i="2"/>
  <c r="N12" i="3"/>
  <c r="W20" i="3"/>
  <c r="W130" i="3" s="1"/>
  <c r="W150" i="3" s="1"/>
  <c r="L259" i="2"/>
  <c r="M173" i="3" l="1"/>
  <c r="N122" i="3"/>
  <c r="N142" i="3" s="1"/>
  <c r="N13" i="3"/>
  <c r="L144" i="2"/>
  <c r="W21" i="3"/>
  <c r="W131" i="3" s="1"/>
  <c r="W151" i="3" s="1"/>
  <c r="L260" i="2"/>
  <c r="N123" i="3" l="1"/>
  <c r="N143" i="3" s="1"/>
  <c r="N14" i="3"/>
  <c r="L145" i="2"/>
  <c r="W22" i="3"/>
  <c r="L261" i="2"/>
  <c r="N124" i="3" l="1"/>
  <c r="N144" i="3" s="1"/>
  <c r="L262" i="2"/>
  <c r="L320" i="2" s="1"/>
  <c r="W132" i="3"/>
  <c r="W152" i="3" s="1"/>
  <c r="W153" i="3" s="1"/>
  <c r="N15" i="3"/>
  <c r="L146" i="2"/>
  <c r="N125" i="3" l="1"/>
  <c r="N145" i="3" s="1"/>
  <c r="W172" i="3"/>
  <c r="W161" i="3"/>
  <c r="W162" i="3"/>
  <c r="W163" i="3"/>
  <c r="W164" i="3"/>
  <c r="W165" i="3"/>
  <c r="W166" i="3"/>
  <c r="W167" i="3"/>
  <c r="W168" i="3"/>
  <c r="W169" i="3"/>
  <c r="W170" i="3"/>
  <c r="W171" i="3"/>
  <c r="N16" i="3"/>
  <c r="L147" i="2"/>
  <c r="N126" i="3" l="1"/>
  <c r="N146" i="3" s="1"/>
  <c r="W173" i="3"/>
  <c r="N17" i="3"/>
  <c r="L148" i="2"/>
  <c r="N18" i="3" l="1"/>
  <c r="N19" i="3" s="1"/>
  <c r="N20" i="3" s="1"/>
  <c r="N21" i="3" s="1"/>
  <c r="N22" i="3" s="1"/>
  <c r="O11" i="3" s="1"/>
  <c r="N127" i="3"/>
  <c r="N147" i="3" s="1"/>
  <c r="L149" i="2"/>
  <c r="N128" i="3" l="1"/>
  <c r="N148" i="3" s="1"/>
  <c r="L150" i="2"/>
  <c r="L152" i="2" l="1"/>
  <c r="N129" i="3"/>
  <c r="N149" i="3" s="1"/>
  <c r="L151" i="2"/>
  <c r="N130" i="3" l="1"/>
  <c r="N150" i="3" s="1"/>
  <c r="N131" i="3"/>
  <c r="L153" i="2"/>
  <c r="N151" i="3" l="1"/>
  <c r="N132" i="3"/>
  <c r="L154" i="2"/>
  <c r="L311" i="2" s="1"/>
  <c r="N152" i="3" l="1"/>
  <c r="N153" i="3" s="1"/>
  <c r="N172" i="3" s="1"/>
  <c r="O121" i="3"/>
  <c r="O141" i="3" s="1"/>
  <c r="L155" i="2"/>
  <c r="O12" i="3"/>
  <c r="O122" i="3" l="1"/>
  <c r="O142" i="3" s="1"/>
  <c r="N164" i="3"/>
  <c r="N161" i="3"/>
  <c r="N162" i="3"/>
  <c r="N163" i="3"/>
  <c r="N165" i="3"/>
  <c r="N166" i="3"/>
  <c r="N167" i="3"/>
  <c r="N168" i="3"/>
  <c r="N169" i="3"/>
  <c r="N170" i="3"/>
  <c r="N171" i="3"/>
  <c r="O13" i="3"/>
  <c r="L156" i="2"/>
  <c r="O123" i="3" l="1"/>
  <c r="O143" i="3" s="1"/>
  <c r="O14" i="3"/>
  <c r="N173" i="3"/>
  <c r="L157" i="2"/>
  <c r="O124" i="3" l="1"/>
  <c r="O144" i="3" s="1"/>
  <c r="O15" i="3"/>
  <c r="L158" i="2"/>
  <c r="O125" i="3" l="1"/>
  <c r="O145" i="3" s="1"/>
  <c r="O16" i="3"/>
  <c r="L159" i="2"/>
  <c r="O126" i="3" l="1"/>
  <c r="O146" i="3" s="1"/>
  <c r="O17" i="3"/>
  <c r="L160" i="2"/>
  <c r="O127" i="3" l="1"/>
  <c r="O147" i="3" s="1"/>
  <c r="O18" i="3"/>
  <c r="L161" i="2"/>
  <c r="O128" i="3" l="1"/>
  <c r="O148" i="3" s="1"/>
  <c r="O19" i="3"/>
  <c r="L162" i="2"/>
  <c r="O129" i="3" l="1"/>
  <c r="O149" i="3" s="1"/>
  <c r="O20" i="3"/>
  <c r="L163" i="2"/>
  <c r="O130" i="3" l="1"/>
  <c r="O150" i="3" s="1"/>
  <c r="O21" i="3"/>
  <c r="L164" i="2"/>
  <c r="O131" i="3" l="1"/>
  <c r="O151" i="3" s="1"/>
  <c r="O22" i="3"/>
  <c r="L165" i="2"/>
  <c r="O132" i="3" l="1"/>
  <c r="O152" i="3" s="1"/>
  <c r="O153" i="3" s="1"/>
  <c r="P11" i="3"/>
  <c r="L166" i="2"/>
  <c r="L312" i="2" s="1"/>
  <c r="P121" i="3" l="1"/>
  <c r="P141" i="3" s="1"/>
  <c r="O161" i="3"/>
  <c r="O162" i="3"/>
  <c r="O163" i="3"/>
  <c r="O164" i="3"/>
  <c r="O165" i="3"/>
  <c r="O166" i="3"/>
  <c r="O167" i="3"/>
  <c r="O168" i="3"/>
  <c r="O169" i="3"/>
  <c r="O170" i="3"/>
  <c r="O171" i="3"/>
  <c r="O172" i="3"/>
  <c r="L167" i="2"/>
  <c r="P12" i="3"/>
  <c r="P122" i="3" l="1"/>
  <c r="P142" i="3" s="1"/>
  <c r="O173" i="3"/>
  <c r="P13" i="3"/>
  <c r="L168" i="2"/>
  <c r="P123" i="3" l="1"/>
  <c r="P143" i="3" s="1"/>
  <c r="P14" i="3"/>
  <c r="L169" i="2"/>
  <c r="P124" i="3" l="1"/>
  <c r="P144" i="3" s="1"/>
  <c r="P15" i="3"/>
  <c r="L170" i="2"/>
  <c r="P125" i="3" l="1"/>
  <c r="P145" i="3" s="1"/>
  <c r="P16" i="3"/>
  <c r="L171" i="2"/>
  <c r="P126" i="3" l="1"/>
  <c r="P146" i="3" s="1"/>
  <c r="P17" i="3"/>
  <c r="L172" i="2"/>
  <c r="P127" i="3" l="1"/>
  <c r="P147" i="3" s="1"/>
  <c r="L173" i="2"/>
  <c r="P128" i="3" l="1"/>
  <c r="P148" i="3" s="1"/>
  <c r="P19" i="3"/>
  <c r="L174" i="2"/>
  <c r="P129" i="3" l="1"/>
  <c r="P149" i="3" s="1"/>
  <c r="P20" i="3"/>
  <c r="L175" i="2"/>
  <c r="P130" i="3" l="1"/>
  <c r="P150" i="3" s="1"/>
  <c r="P21" i="3"/>
  <c r="L176" i="2"/>
  <c r="P131" i="3" l="1"/>
  <c r="P151" i="3" s="1"/>
  <c r="P22" i="3"/>
  <c r="L177" i="2"/>
  <c r="P132" i="3" l="1"/>
  <c r="P152" i="3" s="1"/>
  <c r="P153" i="3" s="1"/>
  <c r="P163" i="3" s="1"/>
  <c r="Q11" i="3"/>
  <c r="Q12" i="3" s="1"/>
  <c r="L178" i="2"/>
  <c r="L313" i="2" s="1"/>
  <c r="P171" i="3" l="1"/>
  <c r="P167" i="3"/>
  <c r="P170" i="3"/>
  <c r="P165" i="3"/>
  <c r="P169" i="3"/>
  <c r="P164" i="3"/>
  <c r="P168" i="3"/>
  <c r="P162" i="3"/>
  <c r="P166" i="3"/>
  <c r="P161" i="3"/>
  <c r="P172" i="3"/>
  <c r="Q121" i="3"/>
  <c r="Q141" i="3" s="1"/>
  <c r="L179" i="2"/>
  <c r="P173" i="3" l="1"/>
  <c r="Q122" i="3"/>
  <c r="Q142" i="3" s="1"/>
  <c r="Q13" i="3"/>
  <c r="L180" i="2"/>
  <c r="Q123" i="3" l="1"/>
  <c r="Q143" i="3" s="1"/>
  <c r="Q14" i="3"/>
  <c r="L181" i="2"/>
  <c r="Q124" i="3" l="1"/>
  <c r="Q144" i="3" s="1"/>
  <c r="Q15" i="3"/>
  <c r="Q16" i="3" s="1"/>
  <c r="Q17" i="3" s="1"/>
  <c r="Q18" i="3" s="1"/>
  <c r="Q19" i="3" s="1"/>
  <c r="Q20" i="3" s="1"/>
  <c r="L182" i="2"/>
  <c r="Q125" i="3" l="1"/>
  <c r="Q145" i="3" s="1"/>
  <c r="L183" i="2"/>
  <c r="Q126" i="3" l="1"/>
  <c r="Q146" i="3" s="1"/>
  <c r="Q127" i="3"/>
  <c r="L184" i="2"/>
  <c r="Q147" i="3" l="1"/>
  <c r="Q128" i="3"/>
  <c r="L185" i="2"/>
  <c r="Q148" i="3" l="1"/>
  <c r="Q129" i="3"/>
  <c r="L186" i="2"/>
  <c r="Q149" i="3" l="1"/>
  <c r="Q130" i="3"/>
  <c r="L187" i="2"/>
  <c r="Q150" i="3" l="1"/>
  <c r="Q21" i="3"/>
  <c r="L188" i="2"/>
  <c r="Q131" i="3" l="1"/>
  <c r="Q151" i="3" s="1"/>
  <c r="Q22" i="3"/>
  <c r="L189" i="2"/>
  <c r="Q132" i="3" l="1"/>
  <c r="Q152" i="3" s="1"/>
  <c r="Q153" i="3" s="1"/>
  <c r="R11" i="3"/>
  <c r="L190" i="2"/>
  <c r="L314" i="2" s="1"/>
  <c r="R12" i="3" l="1"/>
  <c r="L192" i="2" s="1"/>
  <c r="Q161" i="3"/>
  <c r="Q162" i="3"/>
  <c r="Q163" i="3"/>
  <c r="Q164" i="3"/>
  <c r="Q165" i="3"/>
  <c r="Q166" i="3"/>
  <c r="Q167" i="3"/>
  <c r="Q168" i="3"/>
  <c r="Q169" i="3"/>
  <c r="Q170" i="3"/>
  <c r="Q171" i="3"/>
  <c r="Q172" i="3"/>
  <c r="L191" i="2"/>
  <c r="R121" i="3"/>
  <c r="R141" i="3" s="1"/>
  <c r="R13" i="3" l="1"/>
  <c r="R122" i="3"/>
  <c r="R142" i="3" s="1"/>
  <c r="R123" i="3"/>
  <c r="L193" i="2"/>
  <c r="Q173" i="3"/>
  <c r="R14" i="3" l="1"/>
  <c r="R124" i="3"/>
  <c r="L194" i="2"/>
  <c r="R15" i="3"/>
  <c r="R143" i="3"/>
  <c r="R125" i="3" l="1"/>
  <c r="R16" i="3"/>
  <c r="L195" i="2"/>
  <c r="R144" i="3"/>
  <c r="R145" i="3" l="1"/>
  <c r="R126" i="3"/>
  <c r="R17" i="3"/>
  <c r="L196" i="2"/>
  <c r="R146" i="3" l="1"/>
  <c r="R127" i="3"/>
  <c r="R18" i="3"/>
  <c r="L197" i="2"/>
  <c r="R147" i="3" l="1"/>
  <c r="R128" i="3"/>
  <c r="L198" i="2"/>
  <c r="R148" i="3" l="1"/>
  <c r="R129" i="3"/>
  <c r="R20" i="3"/>
  <c r="L199" i="2"/>
  <c r="R149" i="3" l="1"/>
  <c r="R130" i="3"/>
  <c r="R21" i="3"/>
  <c r="L200" i="2"/>
  <c r="R150" i="3" l="1"/>
  <c r="R131" i="3"/>
  <c r="R151" i="3" s="1"/>
  <c r="R22" i="3"/>
  <c r="L201" i="2"/>
  <c r="R132" i="3" l="1"/>
  <c r="R152" i="3" s="1"/>
  <c r="S11" i="3"/>
  <c r="L202" i="2"/>
  <c r="L315" i="2" s="1"/>
  <c r="S121" i="3" l="1"/>
  <c r="S141" i="3" s="1"/>
  <c r="L203" i="2"/>
  <c r="S12" i="3"/>
  <c r="L204" i="2" s="1"/>
  <c r="R153" i="3"/>
  <c r="S122" i="3" l="1"/>
  <c r="S142" i="3" s="1"/>
  <c r="S13" i="3"/>
  <c r="L205" i="2" s="1"/>
  <c r="R164" i="3"/>
  <c r="R161" i="3"/>
  <c r="R162" i="3"/>
  <c r="R163" i="3"/>
  <c r="R165" i="3"/>
  <c r="R166" i="3"/>
  <c r="R167" i="3"/>
  <c r="R168" i="3"/>
  <c r="R169" i="3"/>
  <c r="R170" i="3"/>
  <c r="R171" i="3"/>
  <c r="R172" i="3"/>
  <c r="S14" i="3" l="1"/>
  <c r="L206" i="2" s="1"/>
  <c r="S123" i="3"/>
  <c r="S143" i="3" s="1"/>
  <c r="R173" i="3"/>
  <c r="S124" i="3" l="1"/>
  <c r="S144" i="3" s="1"/>
  <c r="S15" i="3"/>
  <c r="L207" i="2" s="1"/>
  <c r="S125" i="3" l="1"/>
  <c r="S145" i="3" s="1"/>
  <c r="S16" i="3"/>
  <c r="L208" i="2" s="1"/>
  <c r="S17" i="3" l="1"/>
  <c r="S126" i="3"/>
  <c r="S146" i="3" s="1"/>
  <c r="S127" i="3" l="1"/>
  <c r="L209" i="2"/>
  <c r="S18" i="3"/>
  <c r="L210" i="2" s="1"/>
  <c r="S147" i="3"/>
  <c r="S128" i="3" l="1"/>
  <c r="S19" i="3"/>
  <c r="L211" i="2" s="1"/>
  <c r="S148" i="3"/>
  <c r="S20" i="3" l="1"/>
  <c r="L212" i="2" s="1"/>
  <c r="S129" i="3"/>
  <c r="S149" i="3" s="1"/>
  <c r="S130" i="3"/>
  <c r="S21" i="3"/>
  <c r="S131" i="3" l="1"/>
  <c r="L213" i="2"/>
  <c r="S22" i="3"/>
  <c r="S150" i="3"/>
  <c r="S132" i="3" l="1"/>
  <c r="L214" i="2"/>
  <c r="L316" i="2" s="1"/>
  <c r="S151" i="3"/>
  <c r="T121" i="3" l="1"/>
  <c r="T141" i="3" s="1"/>
  <c r="T12" i="3"/>
  <c r="L215" i="2"/>
  <c r="S152" i="3"/>
  <c r="T122" i="3" l="1"/>
  <c r="T142" i="3" s="1"/>
  <c r="T13" i="3"/>
  <c r="L216" i="2"/>
  <c r="S153" i="3"/>
  <c r="S172" i="3" s="1"/>
  <c r="T123" i="3" l="1"/>
  <c r="T143" i="3" s="1"/>
  <c r="L217" i="2"/>
  <c r="T14" i="3"/>
  <c r="S161" i="3"/>
  <c r="S162" i="3"/>
  <c r="S163" i="3"/>
  <c r="S164" i="3"/>
  <c r="S165" i="3"/>
  <c r="S166" i="3"/>
  <c r="S167" i="3"/>
  <c r="S168" i="3"/>
  <c r="S169" i="3"/>
  <c r="S170" i="3"/>
  <c r="S171" i="3"/>
  <c r="T124" i="3" l="1"/>
  <c r="T144" i="3" s="1"/>
  <c r="L218" i="2"/>
  <c r="T15" i="3"/>
  <c r="S173" i="3"/>
  <c r="T125" i="3" l="1"/>
  <c r="T145" i="3" s="1"/>
  <c r="L219" i="2"/>
  <c r="T16" i="3"/>
  <c r="T126" i="3" l="1"/>
  <c r="T146" i="3" s="1"/>
  <c r="L220" i="2"/>
  <c r="T17" i="3"/>
  <c r="T127" i="3" l="1"/>
  <c r="T147" i="3" s="1"/>
  <c r="T18" i="3"/>
  <c r="L221" i="2"/>
  <c r="T128" i="3" l="1"/>
  <c r="T148" i="3" s="1"/>
  <c r="T19" i="3"/>
  <c r="L222" i="2"/>
  <c r="T129" i="3" l="1"/>
  <c r="T149" i="3" s="1"/>
  <c r="L223" i="2"/>
  <c r="T20" i="3"/>
  <c r="T130" i="3" l="1"/>
  <c r="T150" i="3" s="1"/>
  <c r="L224" i="2"/>
  <c r="T21" i="3"/>
  <c r="T131" i="3" l="1"/>
  <c r="T151" i="3" s="1"/>
  <c r="L225" i="2"/>
  <c r="T22" i="3"/>
  <c r="T132" i="3" l="1"/>
  <c r="T152" i="3" s="1"/>
  <c r="L226" i="2"/>
  <c r="L317" i="2" s="1"/>
  <c r="T153" i="3" l="1"/>
  <c r="T172" i="3" s="1"/>
  <c r="T161" i="3" l="1"/>
  <c r="T162" i="3"/>
  <c r="T163" i="3"/>
  <c r="T164" i="3"/>
  <c r="T165" i="3"/>
  <c r="T166" i="3"/>
  <c r="T167" i="3"/>
  <c r="T168" i="3"/>
  <c r="T169" i="3"/>
  <c r="T170" i="3"/>
  <c r="T171" i="3"/>
  <c r="T173" i="3" l="1"/>
  <c r="N12" i="2" l="1"/>
  <c r="R11" i="2"/>
  <c r="N13" i="2" l="1"/>
  <c r="R12" i="2"/>
  <c r="N14" i="2" l="1"/>
  <c r="R13" i="2"/>
  <c r="N15" i="2" l="1"/>
  <c r="R14" i="2"/>
  <c r="N16" i="2" l="1"/>
  <c r="R15" i="2"/>
  <c r="N17" i="2" l="1"/>
  <c r="R16" i="2"/>
  <c r="N18" i="2" l="1"/>
  <c r="R17" i="2"/>
  <c r="N19" i="2" l="1"/>
  <c r="R18" i="2"/>
  <c r="N20" i="2" l="1"/>
  <c r="R19" i="2"/>
  <c r="N21" i="2" l="1"/>
  <c r="R20" i="2"/>
  <c r="N22" i="2" l="1"/>
  <c r="N300" i="2" s="1"/>
  <c r="R21" i="2"/>
  <c r="N23" i="2" l="1"/>
  <c r="R22" i="2"/>
  <c r="R300" i="2" s="1"/>
  <c r="N24" i="2" l="1"/>
  <c r="R23" i="2"/>
  <c r="N25" i="2" l="1"/>
  <c r="R24" i="2"/>
  <c r="N26" i="2" l="1"/>
  <c r="R25" i="2"/>
  <c r="N27" i="2" l="1"/>
  <c r="R26" i="2"/>
  <c r="N28" i="2" l="1"/>
  <c r="R27" i="2"/>
  <c r="N29" i="2" l="1"/>
  <c r="R28" i="2"/>
  <c r="N30" i="2" l="1"/>
  <c r="R29" i="2"/>
  <c r="N31" i="2" l="1"/>
  <c r="R30" i="2"/>
  <c r="N32" i="2" l="1"/>
  <c r="R31" i="2"/>
  <c r="N33" i="2" l="1"/>
  <c r="R32" i="2"/>
  <c r="N34" i="2" l="1"/>
  <c r="N301" i="2" s="1"/>
  <c r="R33" i="2"/>
  <c r="N35" i="2" l="1"/>
  <c r="R34" i="2"/>
  <c r="R301" i="2" s="1"/>
  <c r="N36" i="2" l="1"/>
  <c r="R35" i="2"/>
  <c r="N37" i="2" l="1"/>
  <c r="R36" i="2"/>
  <c r="N38" i="2" l="1"/>
  <c r="R37" i="2"/>
  <c r="N39" i="2" l="1"/>
  <c r="R38" i="2"/>
  <c r="N40" i="2" l="1"/>
  <c r="R39" i="2"/>
  <c r="N41" i="2" l="1"/>
  <c r="R40" i="2"/>
  <c r="N42" i="2" l="1"/>
  <c r="R41" i="2"/>
  <c r="N43" i="2" l="1"/>
  <c r="R42" i="2"/>
  <c r="N44" i="2" l="1"/>
  <c r="R43" i="2"/>
  <c r="N45" i="2" l="1"/>
  <c r="R44" i="2"/>
  <c r="N46" i="2" l="1"/>
  <c r="R45" i="2"/>
  <c r="N302" i="2" l="1"/>
  <c r="N47" i="2"/>
  <c r="R46" i="2"/>
  <c r="R302" i="2" s="1"/>
  <c r="N48" i="2" l="1"/>
  <c r="R47" i="2"/>
  <c r="N49" i="2" l="1"/>
  <c r="R48" i="2"/>
  <c r="N50" i="2" l="1"/>
  <c r="R49" i="2"/>
  <c r="N51" i="2" l="1"/>
  <c r="R50" i="2"/>
  <c r="N52" i="2" l="1"/>
  <c r="R51" i="2"/>
  <c r="N53" i="2" l="1"/>
  <c r="R52" i="2"/>
  <c r="N54" i="2" l="1"/>
  <c r="R53" i="2"/>
  <c r="N55" i="2" l="1"/>
  <c r="R54" i="2"/>
  <c r="N56" i="2" l="1"/>
  <c r="R55" i="2"/>
  <c r="N57" i="2" l="1"/>
  <c r="R56" i="2"/>
  <c r="N58" i="2" l="1"/>
  <c r="N303" i="2" s="1"/>
  <c r="R57" i="2"/>
  <c r="N59" i="2" l="1"/>
  <c r="R58" i="2"/>
  <c r="R303" i="2" s="1"/>
  <c r="N60" i="2" l="1"/>
  <c r="R59" i="2"/>
  <c r="N61" i="2" l="1"/>
  <c r="R60" i="2"/>
  <c r="N62" i="2" l="1"/>
  <c r="R61" i="2"/>
  <c r="N63" i="2" l="1"/>
  <c r="R62" i="2"/>
  <c r="N64" i="2" l="1"/>
  <c r="R63" i="2"/>
  <c r="N65" i="2" l="1"/>
  <c r="R64" i="2"/>
  <c r="N66" i="2" l="1"/>
  <c r="R65" i="2"/>
  <c r="N67" i="2" l="1"/>
  <c r="R66" i="2"/>
  <c r="N68" i="2" l="1"/>
  <c r="R67" i="2"/>
  <c r="N69" i="2" l="1"/>
  <c r="R68" i="2"/>
  <c r="N70" i="2" l="1"/>
  <c r="N304" i="2" s="1"/>
  <c r="R69" i="2"/>
  <c r="N71" i="2" l="1"/>
  <c r="R70" i="2"/>
  <c r="R304" i="2" s="1"/>
  <c r="N72" i="2" l="1"/>
  <c r="R71" i="2"/>
  <c r="N73" i="2" l="1"/>
  <c r="R72" i="2"/>
  <c r="N74" i="2" l="1"/>
  <c r="R73" i="2"/>
  <c r="N75" i="2" l="1"/>
  <c r="R74" i="2"/>
  <c r="N76" i="2" l="1"/>
  <c r="R75" i="2"/>
  <c r="N77" i="2" l="1"/>
  <c r="R76" i="2"/>
  <c r="N78" i="2" l="1"/>
  <c r="R77" i="2"/>
  <c r="N79" i="2" l="1"/>
  <c r="R78" i="2"/>
  <c r="N80" i="2" l="1"/>
  <c r="R79" i="2"/>
  <c r="N81" i="2" l="1"/>
  <c r="R80" i="2"/>
  <c r="N82" i="2" l="1"/>
  <c r="N305" i="2" s="1"/>
  <c r="R81" i="2"/>
  <c r="N83" i="2" l="1"/>
  <c r="R82" i="2"/>
  <c r="R305" i="2" s="1"/>
  <c r="N84" i="2" l="1"/>
  <c r="R83" i="2"/>
  <c r="N85" i="2" l="1"/>
  <c r="R84" i="2"/>
  <c r="N86" i="2" l="1"/>
  <c r="R85" i="2"/>
  <c r="N87" i="2" l="1"/>
  <c r="R86" i="2"/>
  <c r="N88" i="2" l="1"/>
  <c r="R87" i="2"/>
  <c r="N89" i="2" l="1"/>
  <c r="R88" i="2"/>
  <c r="N90" i="2" l="1"/>
  <c r="R89" i="2"/>
  <c r="N91" i="2" l="1"/>
  <c r="R90" i="2"/>
  <c r="N92" i="2" l="1"/>
  <c r="R91" i="2"/>
  <c r="N93" i="2" l="1"/>
  <c r="R92" i="2"/>
  <c r="N94" i="2" l="1"/>
  <c r="N306" i="2" s="1"/>
  <c r="R93" i="2"/>
  <c r="N95" i="2" l="1"/>
  <c r="R94" i="2"/>
  <c r="R306" i="2" s="1"/>
  <c r="N96" i="2" l="1"/>
  <c r="R95" i="2"/>
  <c r="N97" i="2" l="1"/>
  <c r="R96" i="2"/>
  <c r="N98" i="2" l="1"/>
  <c r="R97" i="2"/>
  <c r="N99" i="2" l="1"/>
  <c r="R98" i="2"/>
  <c r="N100" i="2" l="1"/>
  <c r="R99" i="2"/>
  <c r="N101" i="2" l="1"/>
  <c r="R100" i="2"/>
  <c r="N102" i="2" l="1"/>
  <c r="R101" i="2"/>
  <c r="N103" i="2" l="1"/>
  <c r="R102" i="2"/>
  <c r="N104" i="2" l="1"/>
  <c r="R103" i="2"/>
  <c r="N105" i="2" l="1"/>
  <c r="R104" i="2"/>
  <c r="N106" i="2" l="1"/>
  <c r="N307" i="2" s="1"/>
  <c r="R105" i="2"/>
  <c r="N107" i="2" l="1"/>
  <c r="R106" i="2"/>
  <c r="R307" i="2" s="1"/>
  <c r="N108" i="2" l="1"/>
  <c r="R107" i="2"/>
  <c r="N109" i="2" l="1"/>
  <c r="R108" i="2"/>
  <c r="N110" i="2" l="1"/>
  <c r="R109" i="2"/>
  <c r="N111" i="2" l="1"/>
  <c r="R110" i="2"/>
  <c r="N112" i="2" l="1"/>
  <c r="R111" i="2"/>
  <c r="N113" i="2" l="1"/>
  <c r="R112" i="2"/>
  <c r="N114" i="2" l="1"/>
  <c r="R113" i="2"/>
  <c r="N115" i="2" l="1"/>
  <c r="R114" i="2"/>
  <c r="N116" i="2" l="1"/>
  <c r="R115" i="2"/>
  <c r="N117" i="2" l="1"/>
  <c r="R116" i="2"/>
  <c r="N118" i="2" l="1"/>
  <c r="N308" i="2" s="1"/>
  <c r="R117" i="2"/>
  <c r="N119" i="2" l="1"/>
  <c r="R118" i="2"/>
  <c r="R308" i="2" s="1"/>
  <c r="N120" i="2" l="1"/>
  <c r="R119" i="2"/>
  <c r="N121" i="2" l="1"/>
  <c r="R120" i="2"/>
  <c r="N122" i="2" l="1"/>
  <c r="R121" i="2"/>
  <c r="N123" i="2" l="1"/>
  <c r="R122" i="2"/>
  <c r="N124" i="2" l="1"/>
  <c r="R123" i="2"/>
  <c r="N125" i="2" l="1"/>
  <c r="R124" i="2"/>
  <c r="N126" i="2" l="1"/>
  <c r="R125" i="2"/>
  <c r="N127" i="2" l="1"/>
  <c r="R126" i="2"/>
  <c r="N128" i="2" l="1"/>
  <c r="R127" i="2"/>
  <c r="N129" i="2" l="1"/>
  <c r="R128" i="2"/>
  <c r="N130" i="2" l="1"/>
  <c r="N309" i="2" s="1"/>
  <c r="R129" i="2"/>
  <c r="N131" i="2" l="1"/>
  <c r="R130" i="2"/>
  <c r="R309" i="2" s="1"/>
  <c r="N132" i="2" l="1"/>
  <c r="R131" i="2"/>
  <c r="N133" i="2" l="1"/>
  <c r="R132" i="2"/>
  <c r="N134" i="2" l="1"/>
  <c r="R133" i="2"/>
  <c r="N135" i="2" l="1"/>
  <c r="R134" i="2"/>
  <c r="N136" i="2" l="1"/>
  <c r="R135" i="2"/>
  <c r="N137" i="2" l="1"/>
  <c r="R136" i="2"/>
  <c r="N138" i="2" l="1"/>
  <c r="R137" i="2"/>
  <c r="N139" i="2" l="1"/>
  <c r="R138" i="2"/>
  <c r="N140" i="2" l="1"/>
  <c r="R139" i="2"/>
  <c r="N141" i="2" l="1"/>
  <c r="R140" i="2"/>
  <c r="N142" i="2" l="1"/>
  <c r="N310" i="2" s="1"/>
  <c r="R141" i="2"/>
  <c r="N143" i="2" l="1"/>
  <c r="R142" i="2"/>
  <c r="R310" i="2" s="1"/>
  <c r="N144" i="2" l="1"/>
  <c r="R143" i="2"/>
  <c r="N145" i="2" l="1"/>
  <c r="R144" i="2"/>
  <c r="N146" i="2" l="1"/>
  <c r="R145" i="2"/>
  <c r="N147" i="2" l="1"/>
  <c r="R146" i="2"/>
  <c r="N148" i="2" l="1"/>
  <c r="R147" i="2"/>
  <c r="N149" i="2" l="1"/>
  <c r="R148" i="2"/>
  <c r="N150" i="2" l="1"/>
  <c r="R149" i="2"/>
  <c r="N151" i="2" l="1"/>
  <c r="R150" i="2"/>
  <c r="N152" i="2" l="1"/>
  <c r="R151" i="2"/>
  <c r="N153" i="2" l="1"/>
  <c r="R152" i="2"/>
  <c r="N154" i="2" l="1"/>
  <c r="N311" i="2" s="1"/>
  <c r="R153" i="2"/>
  <c r="N155" i="2" l="1"/>
  <c r="R154" i="2"/>
  <c r="R311" i="2" s="1"/>
  <c r="N156" i="2" l="1"/>
  <c r="R155" i="2"/>
  <c r="N157" i="2" l="1"/>
  <c r="R156" i="2"/>
  <c r="N158" i="2" l="1"/>
  <c r="R157" i="2"/>
  <c r="N159" i="2" l="1"/>
  <c r="R158" i="2"/>
  <c r="N160" i="2" l="1"/>
  <c r="R159" i="2"/>
  <c r="N161" i="2" l="1"/>
  <c r="R160" i="2"/>
  <c r="N162" i="2" l="1"/>
  <c r="R161" i="2"/>
  <c r="N163" i="2" l="1"/>
  <c r="R162" i="2"/>
  <c r="N164" i="2" l="1"/>
  <c r="R163" i="2"/>
  <c r="N165" i="2" l="1"/>
  <c r="R164" i="2"/>
  <c r="N166" i="2" l="1"/>
  <c r="N312" i="2" s="1"/>
  <c r="R165" i="2"/>
  <c r="N167" i="2" l="1"/>
  <c r="R166" i="2"/>
  <c r="R312" i="2" s="1"/>
  <c r="N168" i="2" l="1"/>
  <c r="R167" i="2"/>
  <c r="N169" i="2" l="1"/>
  <c r="R168" i="2"/>
  <c r="N170" i="2" l="1"/>
  <c r="R169" i="2"/>
  <c r="N171" i="2" l="1"/>
  <c r="R170" i="2"/>
  <c r="N172" i="2" l="1"/>
  <c r="R171" i="2"/>
  <c r="N173" i="2" l="1"/>
  <c r="R172" i="2"/>
  <c r="N174" i="2" l="1"/>
  <c r="R173" i="2"/>
  <c r="N175" i="2" l="1"/>
  <c r="R174" i="2"/>
  <c r="N176" i="2" l="1"/>
  <c r="R175" i="2"/>
  <c r="N177" i="2" l="1"/>
  <c r="R176" i="2"/>
  <c r="N178" i="2" l="1"/>
  <c r="N313" i="2" s="1"/>
  <c r="R177" i="2"/>
  <c r="N179" i="2" l="1"/>
  <c r="R178" i="2"/>
  <c r="R313" i="2" s="1"/>
  <c r="N180" i="2" l="1"/>
  <c r="R179" i="2"/>
  <c r="N181" i="2" l="1"/>
  <c r="R180" i="2"/>
  <c r="N182" i="2" l="1"/>
  <c r="R181" i="2"/>
  <c r="N183" i="2" l="1"/>
  <c r="R182" i="2"/>
  <c r="N184" i="2" l="1"/>
  <c r="R183" i="2"/>
  <c r="N185" i="2" l="1"/>
  <c r="R184" i="2"/>
  <c r="N186" i="2" l="1"/>
  <c r="R185" i="2"/>
  <c r="N187" i="2" l="1"/>
  <c r="R186" i="2"/>
  <c r="N188" i="2" l="1"/>
  <c r="R187" i="2"/>
  <c r="N189" i="2" l="1"/>
  <c r="R188" i="2"/>
  <c r="N190" i="2" l="1"/>
  <c r="N314" i="2" s="1"/>
  <c r="R189" i="2"/>
  <c r="N191" i="2" l="1"/>
  <c r="R190" i="2"/>
  <c r="R314" i="2" s="1"/>
  <c r="N192" i="2" l="1"/>
  <c r="R191" i="2"/>
  <c r="N193" i="2" l="1"/>
  <c r="R192" i="2"/>
  <c r="N194" i="2" l="1"/>
  <c r="R193" i="2"/>
  <c r="N195" i="2" l="1"/>
  <c r="R194" i="2"/>
  <c r="N196" i="2" l="1"/>
  <c r="R195" i="2"/>
  <c r="N197" i="2" l="1"/>
  <c r="R196" i="2"/>
  <c r="N198" i="2" l="1"/>
  <c r="R197" i="2"/>
  <c r="N199" i="2" l="1"/>
  <c r="R198" i="2"/>
  <c r="N200" i="2" l="1"/>
  <c r="R199" i="2"/>
  <c r="N201" i="2" l="1"/>
  <c r="R200" i="2"/>
  <c r="N202" i="2" l="1"/>
  <c r="N315" i="2" s="1"/>
  <c r="P315" i="2"/>
  <c r="R201" i="2"/>
  <c r="N203" i="2" l="1"/>
  <c r="R202" i="2"/>
  <c r="R315" i="2" s="1"/>
  <c r="N204" i="2" l="1"/>
  <c r="R203" i="2"/>
  <c r="N205" i="2" l="1"/>
  <c r="R204" i="2"/>
  <c r="N206" i="2" l="1"/>
  <c r="R205" i="2"/>
  <c r="N207" i="2" l="1"/>
  <c r="R206" i="2"/>
  <c r="N208" i="2" l="1"/>
  <c r="R207" i="2"/>
  <c r="N209" i="2" l="1"/>
  <c r="R208" i="2"/>
  <c r="N210" i="2" l="1"/>
  <c r="R209" i="2"/>
  <c r="N211" i="2" l="1"/>
  <c r="R210" i="2"/>
  <c r="N212" i="2" l="1"/>
  <c r="N316" i="2"/>
  <c r="R211" i="2"/>
  <c r="P213" i="2" l="1"/>
  <c r="R212" i="2"/>
  <c r="P214" i="2" l="1"/>
  <c r="P316" i="2" s="1"/>
  <c r="R213" i="2"/>
  <c r="P215" i="2" l="1"/>
  <c r="R214" i="2"/>
  <c r="R316" i="2" s="1"/>
  <c r="R215" i="2" l="1"/>
  <c r="P216" i="2"/>
  <c r="P217" i="2" l="1"/>
  <c r="R216" i="2"/>
  <c r="P218" i="2" l="1"/>
  <c r="R217" i="2"/>
  <c r="P219" i="2" l="1"/>
  <c r="R218" i="2"/>
  <c r="P220" i="2" l="1"/>
  <c r="R219" i="2"/>
  <c r="P221" i="2" l="1"/>
  <c r="R220" i="2"/>
  <c r="P222" i="2" l="1"/>
  <c r="R221" i="2"/>
  <c r="P223" i="2" l="1"/>
  <c r="R222" i="2"/>
  <c r="P224" i="2" l="1"/>
  <c r="R223" i="2"/>
  <c r="P225" i="2" l="1"/>
  <c r="R224" i="2"/>
  <c r="P226" i="2" l="1"/>
  <c r="P317" i="2" s="1"/>
  <c r="R225" i="2"/>
  <c r="P227" i="2" l="1"/>
  <c r="R226" i="2"/>
  <c r="R317" i="2" s="1"/>
  <c r="R227" i="2" l="1"/>
  <c r="P228" i="2"/>
  <c r="P229" i="2" l="1"/>
  <c r="R228" i="2"/>
  <c r="P230" i="2" l="1"/>
  <c r="R229" i="2"/>
  <c r="P231" i="2" l="1"/>
  <c r="R230" i="2"/>
  <c r="P232" i="2" l="1"/>
  <c r="R231" i="2"/>
  <c r="P233" i="2" l="1"/>
  <c r="R232" i="2"/>
  <c r="P234" i="2" l="1"/>
  <c r="R233" i="2"/>
  <c r="P235" i="2" l="1"/>
  <c r="R234" i="2"/>
  <c r="P236" i="2" l="1"/>
  <c r="R235" i="2"/>
  <c r="P237" i="2" l="1"/>
  <c r="R236" i="2"/>
  <c r="P238" i="2" l="1"/>
  <c r="P318" i="2" s="1"/>
  <c r="R237" i="2"/>
  <c r="P239" i="2" l="1"/>
  <c r="R238" i="2"/>
  <c r="R318" i="2" s="1"/>
  <c r="P240" i="2" l="1"/>
  <c r="R239" i="2"/>
  <c r="P241" i="2" l="1"/>
  <c r="R240" i="2"/>
  <c r="P242" i="2" l="1"/>
  <c r="R241" i="2"/>
  <c r="R242" i="2" l="1"/>
  <c r="P243" i="2"/>
  <c r="P244" i="2" l="1"/>
  <c r="R243" i="2"/>
  <c r="P245" i="2" l="1"/>
  <c r="R244" i="2"/>
  <c r="P246" i="2" l="1"/>
  <c r="R245" i="2"/>
  <c r="P247" i="2" l="1"/>
  <c r="R246" i="2"/>
  <c r="P248" i="2" l="1"/>
  <c r="R247" i="2"/>
  <c r="P249" i="2" l="1"/>
  <c r="R248" i="2"/>
  <c r="P250" i="2" l="1"/>
  <c r="P319" i="2" s="1"/>
  <c r="R249" i="2"/>
  <c r="P251" i="2" l="1"/>
  <c r="R250" i="2"/>
  <c r="R319" i="2" s="1"/>
  <c r="R251" i="2" l="1"/>
  <c r="P252" i="2"/>
  <c r="P253" i="2" l="1"/>
  <c r="R252" i="2"/>
  <c r="P254" i="2" l="1"/>
  <c r="R253" i="2"/>
  <c r="P255" i="2" l="1"/>
  <c r="R254" i="2"/>
  <c r="P256" i="2" l="1"/>
  <c r="R255" i="2"/>
  <c r="R256" i="2" l="1"/>
  <c r="P257" i="2"/>
  <c r="P258" i="2" l="1"/>
  <c r="R257" i="2"/>
  <c r="P259" i="2" l="1"/>
  <c r="R258" i="2"/>
  <c r="P260" i="2" l="1"/>
  <c r="R259" i="2"/>
  <c r="P261" i="2" l="1"/>
  <c r="R260" i="2"/>
  <c r="P262" i="2" l="1"/>
  <c r="R261" i="2"/>
  <c r="P320" i="2" l="1"/>
  <c r="R262" i="2"/>
  <c r="R320" i="2" s="1"/>
  <c r="G300" i="2" l="1"/>
  <c r="G301" i="2" l="1"/>
  <c r="G302" i="2" l="1"/>
  <c r="G303" i="2" l="1"/>
  <c r="G304" i="2" l="1"/>
  <c r="G305" i="2" l="1"/>
  <c r="G306" i="2" l="1"/>
  <c r="G307" i="2" l="1"/>
  <c r="G308" i="2" l="1"/>
  <c r="G309" i="2" l="1"/>
  <c r="H12" i="2" l="1"/>
  <c r="G310" i="2"/>
  <c r="H16" i="2" l="1"/>
  <c r="H19" i="2"/>
  <c r="H13" i="2"/>
  <c r="H22" i="2"/>
  <c r="H21" i="2"/>
  <c r="H20" i="2"/>
  <c r="H14" i="2"/>
  <c r="H11" i="2"/>
  <c r="H15" i="2"/>
  <c r="H17" i="2"/>
  <c r="H18" i="2"/>
  <c r="G311" i="2"/>
  <c r="G312" i="2" l="1"/>
  <c r="G313" i="2" l="1"/>
  <c r="G314" i="2" l="1"/>
  <c r="G315" i="2" l="1"/>
  <c r="G316" i="2" l="1"/>
  <c r="Q315" i="2"/>
  <c r="G317" i="2" l="1"/>
  <c r="G318" i="2" l="1"/>
  <c r="J317" i="2"/>
  <c r="K317" i="2" l="1"/>
  <c r="G319" i="2"/>
  <c r="J318" i="2"/>
  <c r="G320" i="2" l="1"/>
  <c r="J319" i="2"/>
  <c r="K318" i="2"/>
  <c r="J320" i="2" l="1"/>
  <c r="K319" i="2"/>
  <c r="K320" i="2" l="1"/>
  <c r="H24" i="2" l="1"/>
  <c r="I12" i="2"/>
  <c r="H36" i="2" l="1"/>
  <c r="I24" i="2"/>
  <c r="H33" i="2"/>
  <c r="I21" i="2"/>
  <c r="H27" i="2"/>
  <c r="I15" i="2"/>
  <c r="H26" i="2"/>
  <c r="I14" i="2"/>
  <c r="H32" i="2"/>
  <c r="I20" i="2"/>
  <c r="H29" i="2"/>
  <c r="I17" i="2"/>
  <c r="H34" i="2"/>
  <c r="I22" i="2"/>
  <c r="H31" i="2"/>
  <c r="I19" i="2"/>
  <c r="H25" i="2"/>
  <c r="I13" i="2"/>
  <c r="H23" i="2"/>
  <c r="H300" i="2"/>
  <c r="I11" i="2"/>
  <c r="H28" i="2"/>
  <c r="I16" i="2"/>
  <c r="H30" i="2"/>
  <c r="I18" i="2"/>
  <c r="H40" i="2" l="1"/>
  <c r="I28" i="2"/>
  <c r="H35" i="2"/>
  <c r="H301" i="2"/>
  <c r="I23" i="2"/>
  <c r="H43" i="2"/>
  <c r="I31" i="2"/>
  <c r="H46" i="2"/>
  <c r="I34" i="2"/>
  <c r="H44" i="2"/>
  <c r="I32" i="2"/>
  <c r="H38" i="2"/>
  <c r="I26" i="2"/>
  <c r="H42" i="2"/>
  <c r="I30" i="2"/>
  <c r="I300" i="2"/>
  <c r="H37" i="2"/>
  <c r="I25" i="2"/>
  <c r="H41" i="2"/>
  <c r="I29" i="2"/>
  <c r="H39" i="2"/>
  <c r="I27" i="2"/>
  <c r="H45" i="2"/>
  <c r="I33" i="2"/>
  <c r="H48" i="2"/>
  <c r="I36" i="2"/>
  <c r="H57" i="2" l="1"/>
  <c r="I45" i="2"/>
  <c r="H55" i="2"/>
  <c r="I43" i="2"/>
  <c r="H49" i="2"/>
  <c r="I37" i="2"/>
  <c r="H60" i="2"/>
  <c r="I48" i="2"/>
  <c r="H54" i="2"/>
  <c r="I42" i="2"/>
  <c r="H56" i="2"/>
  <c r="I44" i="2"/>
  <c r="H47" i="2"/>
  <c r="H302" i="2"/>
  <c r="I35" i="2"/>
  <c r="H53" i="2"/>
  <c r="I41" i="2"/>
  <c r="H50" i="2"/>
  <c r="I38" i="2"/>
  <c r="I301" i="2"/>
  <c r="H52" i="2"/>
  <c r="I40" i="2"/>
  <c r="H51" i="2"/>
  <c r="I39" i="2"/>
  <c r="H58" i="2"/>
  <c r="I46" i="2"/>
  <c r="H70" i="2" l="1"/>
  <c r="I58" i="2"/>
  <c r="H64" i="2"/>
  <c r="I52" i="2"/>
  <c r="H65" i="2"/>
  <c r="I53" i="2"/>
  <c r="H59" i="2"/>
  <c r="H303" i="2"/>
  <c r="I47" i="2"/>
  <c r="H61" i="2"/>
  <c r="I49" i="2"/>
  <c r="H62" i="2"/>
  <c r="I50" i="2"/>
  <c r="I302" i="2"/>
  <c r="H68" i="2"/>
  <c r="I56" i="2"/>
  <c r="H67" i="2"/>
  <c r="I55" i="2"/>
  <c r="H63" i="2"/>
  <c r="I51" i="2"/>
  <c r="H66" i="2"/>
  <c r="I54" i="2"/>
  <c r="H72" i="2"/>
  <c r="I60" i="2"/>
  <c r="H69" i="2"/>
  <c r="I57" i="2"/>
  <c r="I303" i="2" l="1"/>
  <c r="H76" i="2"/>
  <c r="I64" i="2"/>
  <c r="H81" i="2"/>
  <c r="I69" i="2"/>
  <c r="H75" i="2"/>
  <c r="I63" i="2"/>
  <c r="H80" i="2"/>
  <c r="I68" i="2"/>
  <c r="H74" i="2"/>
  <c r="I62" i="2"/>
  <c r="H84" i="2"/>
  <c r="I72" i="2"/>
  <c r="H78" i="2"/>
  <c r="I66" i="2"/>
  <c r="H79" i="2"/>
  <c r="I67" i="2"/>
  <c r="H71" i="2"/>
  <c r="H304" i="2"/>
  <c r="I59" i="2"/>
  <c r="H77" i="2"/>
  <c r="I65" i="2"/>
  <c r="H73" i="2"/>
  <c r="I61" i="2"/>
  <c r="H82" i="2"/>
  <c r="I70" i="2"/>
  <c r="H92" i="2" l="1"/>
  <c r="I80" i="2"/>
  <c r="H93" i="2"/>
  <c r="I81" i="2"/>
  <c r="I304" i="2"/>
  <c r="H94" i="2"/>
  <c r="I82" i="2"/>
  <c r="H91" i="2"/>
  <c r="I79" i="2"/>
  <c r="H83" i="2"/>
  <c r="H305" i="2"/>
  <c r="I71" i="2"/>
  <c r="H86" i="2"/>
  <c r="I74" i="2"/>
  <c r="H90" i="2"/>
  <c r="I78" i="2"/>
  <c r="H85" i="2"/>
  <c r="I73" i="2"/>
  <c r="H89" i="2"/>
  <c r="I77" i="2"/>
  <c r="H96" i="2"/>
  <c r="I84" i="2"/>
  <c r="H87" i="2"/>
  <c r="I75" i="2"/>
  <c r="H88" i="2"/>
  <c r="I76" i="2"/>
  <c r="H306" i="2" l="1"/>
  <c r="H95" i="2"/>
  <c r="I83" i="2"/>
  <c r="H106" i="2"/>
  <c r="I94" i="2"/>
  <c r="H108" i="2"/>
  <c r="I96" i="2"/>
  <c r="H99" i="2"/>
  <c r="I87" i="2"/>
  <c r="H101" i="2"/>
  <c r="I89" i="2"/>
  <c r="I305" i="2"/>
  <c r="H103" i="2"/>
  <c r="I91" i="2"/>
  <c r="H100" i="2"/>
  <c r="I88" i="2"/>
  <c r="H97" i="2"/>
  <c r="I85" i="2"/>
  <c r="H105" i="2"/>
  <c r="I93" i="2"/>
  <c r="H102" i="2"/>
  <c r="I90" i="2"/>
  <c r="H98" i="2"/>
  <c r="I86" i="2"/>
  <c r="H104" i="2"/>
  <c r="I92" i="2"/>
  <c r="H110" i="2" l="1"/>
  <c r="I98" i="2"/>
  <c r="H120" i="2"/>
  <c r="I108" i="2"/>
  <c r="H307" i="2"/>
  <c r="H107" i="2"/>
  <c r="I95" i="2"/>
  <c r="H116" i="2"/>
  <c r="I104" i="2"/>
  <c r="H114" i="2"/>
  <c r="I102" i="2"/>
  <c r="H109" i="2"/>
  <c r="I97" i="2"/>
  <c r="H112" i="2"/>
  <c r="I100" i="2"/>
  <c r="H113" i="2"/>
  <c r="I101" i="2"/>
  <c r="I306" i="2"/>
  <c r="H111" i="2"/>
  <c r="I99" i="2"/>
  <c r="H117" i="2"/>
  <c r="I105" i="2"/>
  <c r="H115" i="2"/>
  <c r="I103" i="2"/>
  <c r="H118" i="2"/>
  <c r="I106" i="2"/>
  <c r="H123" i="2" l="1"/>
  <c r="I111" i="2"/>
  <c r="H124" i="2"/>
  <c r="I112" i="2"/>
  <c r="H129" i="2"/>
  <c r="I117" i="2"/>
  <c r="I307" i="2"/>
  <c r="H132" i="2"/>
  <c r="I120" i="2"/>
  <c r="H122" i="2"/>
  <c r="I110" i="2"/>
  <c r="H125" i="2"/>
  <c r="I113" i="2"/>
  <c r="H119" i="2"/>
  <c r="H308" i="2"/>
  <c r="I107" i="2"/>
  <c r="H127" i="2"/>
  <c r="I115" i="2"/>
  <c r="H126" i="2"/>
  <c r="I114" i="2"/>
  <c r="H130" i="2"/>
  <c r="I118" i="2"/>
  <c r="H121" i="2"/>
  <c r="I109" i="2"/>
  <c r="H128" i="2"/>
  <c r="I116" i="2"/>
  <c r="H140" i="2" l="1"/>
  <c r="I128" i="2"/>
  <c r="H131" i="2"/>
  <c r="H309" i="2"/>
  <c r="I119" i="2"/>
  <c r="H144" i="2"/>
  <c r="I132" i="2"/>
  <c r="H135" i="2"/>
  <c r="I123" i="2"/>
  <c r="H139" i="2"/>
  <c r="I127" i="2"/>
  <c r="H141" i="2"/>
  <c r="I129" i="2"/>
  <c r="H142" i="2"/>
  <c r="I130" i="2"/>
  <c r="H138" i="2"/>
  <c r="I126" i="2"/>
  <c r="H133" i="2"/>
  <c r="I121" i="2"/>
  <c r="I308" i="2"/>
  <c r="H137" i="2"/>
  <c r="I125" i="2"/>
  <c r="H134" i="2"/>
  <c r="I122" i="2"/>
  <c r="H136" i="2"/>
  <c r="I124" i="2"/>
  <c r="H148" i="2" l="1"/>
  <c r="I136" i="2"/>
  <c r="H145" i="2"/>
  <c r="I133" i="2"/>
  <c r="H154" i="2"/>
  <c r="I142" i="2"/>
  <c r="H156" i="2"/>
  <c r="I144" i="2"/>
  <c r="H143" i="2"/>
  <c r="H310" i="2"/>
  <c r="I131" i="2"/>
  <c r="H149" i="2"/>
  <c r="I137" i="2"/>
  <c r="H147" i="2"/>
  <c r="I135" i="2"/>
  <c r="I309" i="2"/>
  <c r="H146" i="2"/>
  <c r="I134" i="2"/>
  <c r="H150" i="2"/>
  <c r="I138" i="2"/>
  <c r="H153" i="2"/>
  <c r="I141" i="2"/>
  <c r="H151" i="2"/>
  <c r="I139" i="2"/>
  <c r="H152" i="2"/>
  <c r="I140" i="2"/>
  <c r="H162" i="2" l="1"/>
  <c r="I150" i="2"/>
  <c r="H158" i="2"/>
  <c r="I146" i="2"/>
  <c r="H161" i="2"/>
  <c r="I149" i="2"/>
  <c r="H155" i="2"/>
  <c r="H311" i="2"/>
  <c r="I143" i="2"/>
  <c r="H166" i="2"/>
  <c r="I154" i="2"/>
  <c r="H159" i="2"/>
  <c r="I147" i="2"/>
  <c r="I310" i="2"/>
  <c r="H157" i="2"/>
  <c r="I145" i="2"/>
  <c r="H160" i="2"/>
  <c r="I148" i="2"/>
  <c r="H163" i="2"/>
  <c r="I151" i="2"/>
  <c r="H164" i="2"/>
  <c r="I152" i="2"/>
  <c r="H165" i="2"/>
  <c r="I153" i="2"/>
  <c r="H168" i="2"/>
  <c r="I156" i="2"/>
  <c r="H176" i="2" l="1"/>
  <c r="I164" i="2"/>
  <c r="H178" i="2"/>
  <c r="I166" i="2"/>
  <c r="H167" i="2"/>
  <c r="H312" i="2"/>
  <c r="I155" i="2"/>
  <c r="H174" i="2"/>
  <c r="I162" i="2"/>
  <c r="H177" i="2"/>
  <c r="I165" i="2"/>
  <c r="H175" i="2"/>
  <c r="I163" i="2"/>
  <c r="H169" i="2"/>
  <c r="I157" i="2"/>
  <c r="H180" i="2"/>
  <c r="I168" i="2"/>
  <c r="H172" i="2"/>
  <c r="I160" i="2"/>
  <c r="H171" i="2"/>
  <c r="I159" i="2"/>
  <c r="I311" i="2"/>
  <c r="H173" i="2"/>
  <c r="I161" i="2"/>
  <c r="H170" i="2"/>
  <c r="I158" i="2"/>
  <c r="H189" i="2" l="1"/>
  <c r="I177" i="2"/>
  <c r="H182" i="2"/>
  <c r="I170" i="2"/>
  <c r="H183" i="2"/>
  <c r="I171" i="2"/>
  <c r="H192" i="2"/>
  <c r="I180" i="2"/>
  <c r="H179" i="2"/>
  <c r="H313" i="2"/>
  <c r="I167" i="2"/>
  <c r="H185" i="2"/>
  <c r="I173" i="2"/>
  <c r="I312" i="2"/>
  <c r="H190" i="2"/>
  <c r="I178" i="2"/>
  <c r="H181" i="2"/>
  <c r="I169" i="2"/>
  <c r="H184" i="2"/>
  <c r="I172" i="2"/>
  <c r="H187" i="2"/>
  <c r="I175" i="2"/>
  <c r="H186" i="2"/>
  <c r="I174" i="2"/>
  <c r="H188" i="2"/>
  <c r="I176" i="2"/>
  <c r="H199" i="2" l="1"/>
  <c r="I187" i="2"/>
  <c r="H202" i="2"/>
  <c r="I190" i="2"/>
  <c r="I313" i="2"/>
  <c r="H201" i="2"/>
  <c r="I189" i="2"/>
  <c r="H197" i="2"/>
  <c r="I185" i="2"/>
  <c r="H193" i="2"/>
  <c r="I181" i="2"/>
  <c r="H191" i="2"/>
  <c r="H314" i="2"/>
  <c r="I179" i="2"/>
  <c r="H195" i="2"/>
  <c r="I183" i="2"/>
  <c r="H200" i="2"/>
  <c r="I188" i="2"/>
  <c r="H198" i="2"/>
  <c r="I186" i="2"/>
  <c r="H196" i="2"/>
  <c r="I184" i="2"/>
  <c r="H204" i="2"/>
  <c r="I192" i="2"/>
  <c r="H194" i="2"/>
  <c r="I182" i="2"/>
  <c r="H203" i="2" l="1"/>
  <c r="H315" i="2"/>
  <c r="I191" i="2"/>
  <c r="H205" i="2"/>
  <c r="I193" i="2"/>
  <c r="H211" i="2"/>
  <c r="I199" i="2"/>
  <c r="H207" i="2"/>
  <c r="I195" i="2"/>
  <c r="H212" i="2"/>
  <c r="I200" i="2"/>
  <c r="H214" i="2"/>
  <c r="I202" i="2"/>
  <c r="H206" i="2"/>
  <c r="I194" i="2"/>
  <c r="H210" i="2"/>
  <c r="I198" i="2"/>
  <c r="H216" i="2"/>
  <c r="I204" i="2"/>
  <c r="H208" i="2"/>
  <c r="I196" i="2"/>
  <c r="I314" i="2"/>
  <c r="H209" i="2"/>
  <c r="I197" i="2"/>
  <c r="H213" i="2"/>
  <c r="I201" i="2"/>
  <c r="H226" i="2" l="1"/>
  <c r="I214" i="2"/>
  <c r="H219" i="2"/>
  <c r="I207" i="2"/>
  <c r="H223" i="2"/>
  <c r="I211" i="2"/>
  <c r="H217" i="2"/>
  <c r="I205" i="2"/>
  <c r="H224" i="2"/>
  <c r="I212" i="2"/>
  <c r="I315" i="2"/>
  <c r="H225" i="2"/>
  <c r="I213" i="2"/>
  <c r="H221" i="2"/>
  <c r="I209" i="2"/>
  <c r="H220" i="2"/>
  <c r="I208" i="2"/>
  <c r="H228" i="2"/>
  <c r="I216" i="2"/>
  <c r="H218" i="2"/>
  <c r="I206" i="2"/>
  <c r="H222" i="2"/>
  <c r="I210" i="2"/>
  <c r="H215" i="2"/>
  <c r="H316" i="2"/>
  <c r="I203" i="2"/>
  <c r="H230" i="2" l="1"/>
  <c r="I218" i="2"/>
  <c r="H232" i="2"/>
  <c r="I220" i="2"/>
  <c r="H317" i="2"/>
  <c r="H227" i="2"/>
  <c r="I215" i="2"/>
  <c r="H233" i="2"/>
  <c r="I221" i="2"/>
  <c r="H229" i="2"/>
  <c r="I217" i="2"/>
  <c r="H231" i="2"/>
  <c r="I219" i="2"/>
  <c r="H237" i="2"/>
  <c r="I225" i="2"/>
  <c r="H236" i="2"/>
  <c r="I224" i="2"/>
  <c r="H238" i="2"/>
  <c r="I226" i="2"/>
  <c r="I316" i="2"/>
  <c r="H234" i="2"/>
  <c r="I222" i="2"/>
  <c r="H240" i="2"/>
  <c r="I228" i="2"/>
  <c r="H235" i="2"/>
  <c r="I223" i="2"/>
  <c r="H248" i="2" l="1"/>
  <c r="I236" i="2"/>
  <c r="H245" i="2"/>
  <c r="I233" i="2"/>
  <c r="H318" i="2"/>
  <c r="H239" i="2"/>
  <c r="I227" i="2"/>
  <c r="H246" i="2"/>
  <c r="I234" i="2"/>
  <c r="H249" i="2"/>
  <c r="I237" i="2"/>
  <c r="H241" i="2"/>
  <c r="I229" i="2"/>
  <c r="H244" i="2"/>
  <c r="I232" i="2"/>
  <c r="H247" i="2"/>
  <c r="I235" i="2"/>
  <c r="H252" i="2"/>
  <c r="I252" i="2" s="1"/>
  <c r="I240" i="2"/>
  <c r="H250" i="2"/>
  <c r="I238" i="2"/>
  <c r="H243" i="2"/>
  <c r="I231" i="2"/>
  <c r="I317" i="2"/>
  <c r="H242" i="2"/>
  <c r="I230" i="2"/>
  <c r="H262" i="2" l="1"/>
  <c r="I262" i="2" s="1"/>
  <c r="I250" i="2"/>
  <c r="H261" i="2"/>
  <c r="I261" i="2" s="1"/>
  <c r="I249" i="2"/>
  <c r="H258" i="2"/>
  <c r="I258" i="2" s="1"/>
  <c r="I246" i="2"/>
  <c r="H253" i="2"/>
  <c r="I253" i="2" s="1"/>
  <c r="I241" i="2"/>
  <c r="H319" i="2"/>
  <c r="H251" i="2"/>
  <c r="I239" i="2"/>
  <c r="I318" i="2"/>
  <c r="H257" i="2"/>
  <c r="I257" i="2" s="1"/>
  <c r="I245" i="2"/>
  <c r="H254" i="2"/>
  <c r="I254" i="2" s="1"/>
  <c r="I242" i="2"/>
  <c r="H255" i="2"/>
  <c r="I255" i="2" s="1"/>
  <c r="I243" i="2"/>
  <c r="H259" i="2"/>
  <c r="I259" i="2" s="1"/>
  <c r="I247" i="2"/>
  <c r="H256" i="2"/>
  <c r="I256" i="2" s="1"/>
  <c r="I244" i="2"/>
  <c r="H260" i="2"/>
  <c r="I260" i="2" s="1"/>
  <c r="I248" i="2"/>
  <c r="I319" i="2" l="1"/>
  <c r="H320" i="2"/>
  <c r="I251" i="2"/>
  <c r="I320" i="2" l="1"/>
  <c r="B321" i="1" l="1"/>
  <c r="B322" i="1"/>
  <c r="B11" i="1"/>
  <c r="B115" i="1"/>
  <c r="B111" i="1"/>
  <c r="B107" i="1"/>
  <c r="B103" i="1"/>
  <c r="B99" i="1"/>
  <c r="B95" i="1"/>
  <c r="B91" i="1"/>
  <c r="B87" i="1"/>
  <c r="B83" i="1"/>
  <c r="B79" i="1"/>
  <c r="B77" i="1"/>
  <c r="B75" i="1"/>
  <c r="B73" i="1"/>
  <c r="B71" i="1"/>
  <c r="B69" i="1"/>
  <c r="B117" i="1"/>
  <c r="B113" i="1"/>
  <c r="B109" i="1"/>
  <c r="B105" i="1"/>
  <c r="B101" i="1"/>
  <c r="B97" i="1"/>
  <c r="B93" i="1"/>
  <c r="B89" i="1"/>
  <c r="B85" i="1"/>
  <c r="B81" i="1"/>
  <c r="B118" i="1"/>
  <c r="B116" i="1"/>
  <c r="B114" i="1"/>
  <c r="B112" i="1"/>
  <c r="B110" i="1"/>
  <c r="B108" i="1"/>
  <c r="B106" i="1"/>
  <c r="B104" i="1"/>
  <c r="B102" i="1"/>
  <c r="B100" i="1"/>
  <c r="B98" i="1"/>
  <c r="B96" i="1"/>
  <c r="B94" i="1"/>
  <c r="B86" i="1"/>
  <c r="B78" i="1"/>
  <c r="B70" i="1"/>
  <c r="B65" i="1"/>
  <c r="B60" i="1"/>
  <c r="B57" i="1"/>
  <c r="B52" i="1"/>
  <c r="B49" i="1"/>
  <c r="B44" i="1"/>
  <c r="B41" i="1"/>
  <c r="B36" i="1"/>
  <c r="B33" i="1"/>
  <c r="B28" i="1"/>
  <c r="B25" i="1"/>
  <c r="B20" i="1"/>
  <c r="B17" i="1"/>
  <c r="B90" i="1"/>
  <c r="B67" i="1"/>
  <c r="B56" i="1"/>
  <c r="B45" i="1"/>
  <c r="B29" i="1"/>
  <c r="B16" i="1"/>
  <c r="B92" i="1"/>
  <c r="B84" i="1"/>
  <c r="B76" i="1"/>
  <c r="B68" i="1"/>
  <c r="B62" i="1"/>
  <c r="B59" i="1"/>
  <c r="B54" i="1"/>
  <c r="B51" i="1"/>
  <c r="B46" i="1"/>
  <c r="B43" i="1"/>
  <c r="B38" i="1"/>
  <c r="B35" i="1"/>
  <c r="B30" i="1"/>
  <c r="B27" i="1"/>
  <c r="B22" i="1"/>
  <c r="B19" i="1"/>
  <c r="B14" i="1"/>
  <c r="B82" i="1"/>
  <c r="B64" i="1"/>
  <c r="B53" i="1"/>
  <c r="B40" i="1"/>
  <c r="B32" i="1"/>
  <c r="B21" i="1"/>
  <c r="B88" i="1"/>
  <c r="B80" i="1"/>
  <c r="B72" i="1"/>
  <c r="B66" i="1"/>
  <c r="B63" i="1"/>
  <c r="B58" i="1"/>
  <c r="B55" i="1"/>
  <c r="B50" i="1"/>
  <c r="B47" i="1"/>
  <c r="B42" i="1"/>
  <c r="B39" i="1"/>
  <c r="B34" i="1"/>
  <c r="B31" i="1"/>
  <c r="B26" i="1"/>
  <c r="B23" i="1"/>
  <c r="B18" i="1"/>
  <c r="B15" i="1"/>
  <c r="B12" i="1"/>
  <c r="B74" i="1"/>
  <c r="B61" i="1"/>
  <c r="B48" i="1"/>
  <c r="B37" i="1"/>
  <c r="B24" i="1"/>
  <c r="B13" i="1"/>
  <c r="B132" i="1" l="1"/>
  <c r="B24" i="2" s="1"/>
  <c r="D24" i="2" s="1"/>
  <c r="B148" i="1"/>
  <c r="B40" i="2" s="1"/>
  <c r="D40" i="2" s="1"/>
  <c r="T40" i="2" s="1"/>
  <c r="B172" i="1"/>
  <c r="B64" i="2" s="1"/>
  <c r="D64" i="2" s="1"/>
  <c r="S64" i="2" s="1"/>
  <c r="B220" i="1"/>
  <c r="B112" i="2" s="1"/>
  <c r="D112" i="2" s="1"/>
  <c r="T112" i="2" s="1"/>
  <c r="B186" i="1"/>
  <c r="B78" i="2" s="1"/>
  <c r="D78" i="2" s="1"/>
  <c r="T78" i="2" s="1"/>
  <c r="B248" i="1"/>
  <c r="B140" i="2" s="1"/>
  <c r="D140" i="2" s="1"/>
  <c r="T140" i="2" s="1"/>
  <c r="B153" i="1"/>
  <c r="B45" i="2" s="1"/>
  <c r="D45" i="2" s="1"/>
  <c r="T45" i="2" s="1"/>
  <c r="B192" i="1"/>
  <c r="B84" i="2" s="1"/>
  <c r="D84" i="2" s="1"/>
  <c r="T84" i="2" s="1"/>
  <c r="B208" i="1"/>
  <c r="B100" i="2" s="1"/>
  <c r="D100" i="2" s="1"/>
  <c r="B228" i="1"/>
  <c r="B120" i="2" s="1"/>
  <c r="D120" i="2" s="1"/>
  <c r="T120" i="2" s="1"/>
  <c r="B260" i="1"/>
  <c r="B152" i="2" s="1"/>
  <c r="D152" i="2" s="1"/>
  <c r="S152" i="2" s="1"/>
  <c r="B123" i="1"/>
  <c r="B15" i="2" s="1"/>
  <c r="D15" i="2" s="1"/>
  <c r="S15" i="2" s="1"/>
  <c r="B139" i="1"/>
  <c r="B31" i="2" s="1"/>
  <c r="D31" i="2" s="1"/>
  <c r="S31" i="2" s="1"/>
  <c r="B155" i="1"/>
  <c r="B169" i="1"/>
  <c r="B61" i="2" s="1"/>
  <c r="D61" i="2" s="1"/>
  <c r="S61" i="2" s="1"/>
  <c r="B181" i="1"/>
  <c r="B73" i="2" s="1"/>
  <c r="D73" i="2" s="1"/>
  <c r="S73" i="2" s="1"/>
  <c r="B174" i="1"/>
  <c r="B66" i="2" s="1"/>
  <c r="D66" i="2" s="1"/>
  <c r="T66" i="2" s="1"/>
  <c r="B190" i="1"/>
  <c r="B82" i="2" s="1"/>
  <c r="D82" i="2" s="1"/>
  <c r="S82" i="2" s="1"/>
  <c r="B206" i="1"/>
  <c r="B98" i="2" s="1"/>
  <c r="D98" i="2" s="1"/>
  <c r="T98" i="2" s="1"/>
  <c r="B224" i="1"/>
  <c r="B116" i="2" s="1"/>
  <c r="D116" i="2" s="1"/>
  <c r="T116" i="2" s="1"/>
  <c r="B256" i="1"/>
  <c r="B148" i="2" s="1"/>
  <c r="D148" i="2" s="1"/>
  <c r="T148" i="2" s="1"/>
  <c r="B291" i="1"/>
  <c r="B183" i="2" s="1"/>
  <c r="D183" i="2" s="1"/>
  <c r="T183" i="2" s="1"/>
  <c r="B229" i="1"/>
  <c r="B121" i="2" s="1"/>
  <c r="D121" i="2" s="1"/>
  <c r="S121" i="2" s="1"/>
  <c r="B245" i="1"/>
  <c r="B137" i="2" s="1"/>
  <c r="D137" i="2" s="1"/>
  <c r="S137" i="2" s="1"/>
  <c r="B261" i="1"/>
  <c r="B153" i="2" s="1"/>
  <c r="D153" i="2" s="1"/>
  <c r="S153" i="2" s="1"/>
  <c r="B277" i="1"/>
  <c r="B169" i="2" s="1"/>
  <c r="D169" i="2" s="1"/>
  <c r="T169" i="2" s="1"/>
  <c r="B293" i="1"/>
  <c r="B185" i="2" s="1"/>
  <c r="D185" i="2" s="1"/>
  <c r="S185" i="2" s="1"/>
  <c r="B309" i="1"/>
  <c r="B201" i="2" s="1"/>
  <c r="D201" i="2" s="1"/>
  <c r="S201" i="2" s="1"/>
  <c r="B325" i="1"/>
  <c r="B217" i="2" s="1"/>
  <c r="D217" i="2" s="1"/>
  <c r="B341" i="1"/>
  <c r="B233" i="2" s="1"/>
  <c r="D233" i="2" s="1"/>
  <c r="T233" i="2" s="1"/>
  <c r="B357" i="1"/>
  <c r="B249" i="2" s="1"/>
  <c r="D249" i="2" s="1"/>
  <c r="T249" i="2" s="1"/>
  <c r="B315" i="1"/>
  <c r="B207" i="2" s="1"/>
  <c r="D207" i="2" s="1"/>
  <c r="S207" i="2" s="1"/>
  <c r="B331" i="1"/>
  <c r="B223" i="2" s="1"/>
  <c r="D223" i="2" s="1"/>
  <c r="T223" i="2" s="1"/>
  <c r="B347" i="1"/>
  <c r="B239" i="2" s="1"/>
  <c r="B363" i="1"/>
  <c r="B255" i="2" s="1"/>
  <c r="D255" i="2" s="1"/>
  <c r="T255" i="2" s="1"/>
  <c r="B230" i="1"/>
  <c r="B122" i="2" s="1"/>
  <c r="D122" i="2" s="1"/>
  <c r="S122" i="2" s="1"/>
  <c r="B246" i="1"/>
  <c r="B138" i="2" s="1"/>
  <c r="D138" i="2" s="1"/>
  <c r="B262" i="1"/>
  <c r="B154" i="2" s="1"/>
  <c r="D154" i="2" s="1"/>
  <c r="T154" i="2" s="1"/>
  <c r="B278" i="1"/>
  <c r="B170" i="2" s="1"/>
  <c r="D170" i="2" s="1"/>
  <c r="S170" i="2" s="1"/>
  <c r="B294" i="1"/>
  <c r="B186" i="2" s="1"/>
  <c r="D186" i="2" s="1"/>
  <c r="T186" i="2" s="1"/>
  <c r="B310" i="1"/>
  <c r="B202" i="2" s="1"/>
  <c r="D202" i="2" s="1"/>
  <c r="S202" i="2" s="1"/>
  <c r="B326" i="1"/>
  <c r="B218" i="2" s="1"/>
  <c r="D218" i="2" s="1"/>
  <c r="T218" i="2" s="1"/>
  <c r="B342" i="1"/>
  <c r="B234" i="2" s="1"/>
  <c r="D234" i="2" s="1"/>
  <c r="T234" i="2" s="1"/>
  <c r="B358" i="1"/>
  <c r="B250" i="2" s="1"/>
  <c r="D250" i="2" s="1"/>
  <c r="T250" i="2" s="1"/>
  <c r="B276" i="1"/>
  <c r="B168" i="2" s="1"/>
  <c r="D168" i="2" s="1"/>
  <c r="S168" i="2" s="1"/>
  <c r="B292" i="1"/>
  <c r="B184" i="2" s="1"/>
  <c r="D184" i="2" s="1"/>
  <c r="T184" i="2" s="1"/>
  <c r="B308" i="1"/>
  <c r="B200" i="2" s="1"/>
  <c r="D200" i="2" s="1"/>
  <c r="S200" i="2" s="1"/>
  <c r="B324" i="1"/>
  <c r="B216" i="2" s="1"/>
  <c r="D216" i="2" s="1"/>
  <c r="T216" i="2" s="1"/>
  <c r="B340" i="1"/>
  <c r="B232" i="2" s="1"/>
  <c r="D232" i="2" s="1"/>
  <c r="B356" i="1"/>
  <c r="B248" i="2" s="1"/>
  <c r="D248" i="2" s="1"/>
  <c r="B134" i="1"/>
  <c r="B26" i="2" s="1"/>
  <c r="D26" i="2" s="1"/>
  <c r="T26" i="2" s="1"/>
  <c r="B158" i="1"/>
  <c r="B50" i="2" s="1"/>
  <c r="D50" i="2" s="1"/>
  <c r="T50" i="2" s="1"/>
  <c r="B193" i="1"/>
  <c r="B85" i="2" s="1"/>
  <c r="D85" i="2" s="1"/>
  <c r="S85" i="2" s="1"/>
  <c r="B207" i="1"/>
  <c r="B99" i="2" s="1"/>
  <c r="D99" i="2" s="1"/>
  <c r="S99" i="2" s="1"/>
  <c r="B259" i="1"/>
  <c r="B151" i="2" s="1"/>
  <c r="D151" i="2" s="1"/>
  <c r="S151" i="2" s="1"/>
  <c r="B157" i="1"/>
  <c r="B49" i="2" s="1"/>
  <c r="D49" i="2" s="1"/>
  <c r="S49" i="2" s="1"/>
  <c r="B213" i="1"/>
  <c r="B105" i="2" s="1"/>
  <c r="D105" i="2" s="1"/>
  <c r="S105" i="2" s="1"/>
  <c r="B239" i="1"/>
  <c r="B131" i="2" s="1"/>
  <c r="B271" i="1"/>
  <c r="B163" i="2" s="1"/>
  <c r="D163" i="2" s="1"/>
  <c r="T163" i="2" s="1"/>
  <c r="B127" i="1"/>
  <c r="B19" i="2" s="1"/>
  <c r="D19" i="2" s="1"/>
  <c r="S19" i="2" s="1"/>
  <c r="B143" i="1"/>
  <c r="B35" i="2" s="1"/>
  <c r="B159" i="1"/>
  <c r="B51" i="2" s="1"/>
  <c r="D51" i="2" s="1"/>
  <c r="T51" i="2" s="1"/>
  <c r="B171" i="1"/>
  <c r="B63" i="2" s="1"/>
  <c r="D63" i="2" s="1"/>
  <c r="S63" i="2" s="1"/>
  <c r="B184" i="1"/>
  <c r="B76" i="2" s="1"/>
  <c r="D76" i="2" s="1"/>
  <c r="T76" i="2" s="1"/>
  <c r="B179" i="1"/>
  <c r="B195" i="1"/>
  <c r="B87" i="2" s="1"/>
  <c r="D87" i="2" s="1"/>
  <c r="S87" i="2" s="1"/>
  <c r="B211" i="1"/>
  <c r="B103" i="2" s="1"/>
  <c r="D103" i="2" s="1"/>
  <c r="T103" i="2" s="1"/>
  <c r="B235" i="1"/>
  <c r="B127" i="2" s="1"/>
  <c r="D127" i="2" s="1"/>
  <c r="S127" i="2" s="1"/>
  <c r="B267" i="1"/>
  <c r="B159" i="2" s="1"/>
  <c r="D159" i="2" s="1"/>
  <c r="S159" i="2" s="1"/>
  <c r="B312" i="1"/>
  <c r="B204" i="2" s="1"/>
  <c r="D204" i="2" s="1"/>
  <c r="S204" i="2" s="1"/>
  <c r="B234" i="1"/>
  <c r="B126" i="2" s="1"/>
  <c r="D126" i="2" s="1"/>
  <c r="T126" i="2" s="1"/>
  <c r="B250" i="1"/>
  <c r="B142" i="2" s="1"/>
  <c r="D142" i="2" s="1"/>
  <c r="T142" i="2" s="1"/>
  <c r="B266" i="1"/>
  <c r="B158" i="2" s="1"/>
  <c r="D158" i="2" s="1"/>
  <c r="B282" i="1"/>
  <c r="B174" i="2" s="1"/>
  <c r="D174" i="2" s="1"/>
  <c r="T174" i="2" s="1"/>
  <c r="B298" i="1"/>
  <c r="B190" i="2" s="1"/>
  <c r="D190" i="2" s="1"/>
  <c r="S190" i="2" s="1"/>
  <c r="B314" i="1"/>
  <c r="B206" i="2" s="1"/>
  <c r="D206" i="2" s="1"/>
  <c r="S206" i="2" s="1"/>
  <c r="B330" i="1"/>
  <c r="B222" i="2" s="1"/>
  <c r="D222" i="2" s="1"/>
  <c r="B346" i="1"/>
  <c r="B238" i="2" s="1"/>
  <c r="D238" i="2" s="1"/>
  <c r="T238" i="2" s="1"/>
  <c r="B362" i="1"/>
  <c r="B254" i="2" s="1"/>
  <c r="D254" i="2" s="1"/>
  <c r="T254" i="2" s="1"/>
  <c r="B320" i="1"/>
  <c r="B212" i="2" s="1"/>
  <c r="D212" i="2" s="1"/>
  <c r="S212" i="2" s="1"/>
  <c r="B336" i="1"/>
  <c r="B228" i="2" s="1"/>
  <c r="D228" i="2" s="1"/>
  <c r="T228" i="2" s="1"/>
  <c r="B352" i="1"/>
  <c r="B244" i="2" s="1"/>
  <c r="D244" i="2" s="1"/>
  <c r="T244" i="2" s="1"/>
  <c r="B368" i="1"/>
  <c r="B260" i="2" s="1"/>
  <c r="D260" i="2" s="1"/>
  <c r="T260" i="2" s="1"/>
  <c r="B233" i="1"/>
  <c r="B125" i="2" s="1"/>
  <c r="D125" i="2" s="1"/>
  <c r="S125" i="2" s="1"/>
  <c r="B249" i="1"/>
  <c r="B141" i="2" s="1"/>
  <c r="D141" i="2" s="1"/>
  <c r="B265" i="1"/>
  <c r="B157" i="2" s="1"/>
  <c r="D157" i="2" s="1"/>
  <c r="T157" i="2" s="1"/>
  <c r="B281" i="1"/>
  <c r="B173" i="2" s="1"/>
  <c r="D173" i="2" s="1"/>
  <c r="T173" i="2" s="1"/>
  <c r="B297" i="1"/>
  <c r="B189" i="2" s="1"/>
  <c r="D189" i="2" s="1"/>
  <c r="S189" i="2" s="1"/>
  <c r="B313" i="1"/>
  <c r="B205" i="2" s="1"/>
  <c r="D205" i="2" s="1"/>
  <c r="S205" i="2" s="1"/>
  <c r="B329" i="1"/>
  <c r="B221" i="2" s="1"/>
  <c r="D221" i="2" s="1"/>
  <c r="T221" i="2" s="1"/>
  <c r="B345" i="1"/>
  <c r="B237" i="2" s="1"/>
  <c r="D237" i="2" s="1"/>
  <c r="T237" i="2" s="1"/>
  <c r="B361" i="1"/>
  <c r="B253" i="2" s="1"/>
  <c r="D253" i="2" s="1"/>
  <c r="T253" i="2" s="1"/>
  <c r="B279" i="1"/>
  <c r="B171" i="2" s="1"/>
  <c r="D171" i="2" s="1"/>
  <c r="B295" i="1"/>
  <c r="B187" i="2" s="1"/>
  <c r="D187" i="2" s="1"/>
  <c r="T187" i="2" s="1"/>
  <c r="B311" i="1"/>
  <c r="B203" i="2" s="1"/>
  <c r="B327" i="1"/>
  <c r="B219" i="2" s="1"/>
  <c r="D219" i="2" s="1"/>
  <c r="T219" i="2" s="1"/>
  <c r="B343" i="1"/>
  <c r="B235" i="2" s="1"/>
  <c r="D235" i="2" s="1"/>
  <c r="T235" i="2" s="1"/>
  <c r="B359" i="1"/>
  <c r="B251" i="2" s="1"/>
  <c r="B124" i="1"/>
  <c r="B16" i="2" s="1"/>
  <c r="D16" i="2" s="1"/>
  <c r="S16" i="2" s="1"/>
  <c r="B140" i="1"/>
  <c r="B32" i="2" s="1"/>
  <c r="D32" i="2" s="1"/>
  <c r="T32" i="2" s="1"/>
  <c r="B164" i="1"/>
  <c r="B56" i="2" s="1"/>
  <c r="D56" i="2" s="1"/>
  <c r="T56" i="2" s="1"/>
  <c r="B204" i="1"/>
  <c r="B96" i="2" s="1"/>
  <c r="D96" i="2" s="1"/>
  <c r="T96" i="2" s="1"/>
  <c r="B304" i="1"/>
  <c r="B196" i="2" s="1"/>
  <c r="D196" i="2" s="1"/>
  <c r="S196" i="2" s="1"/>
  <c r="B218" i="1"/>
  <c r="B110" i="2" s="1"/>
  <c r="D110" i="2" s="1"/>
  <c r="T110" i="2" s="1"/>
  <c r="B137" i="1"/>
  <c r="B29" i="2" s="1"/>
  <c r="D29" i="2" s="1"/>
  <c r="S29" i="2" s="1"/>
  <c r="B126" i="1"/>
  <c r="B18" i="2" s="1"/>
  <c r="D18" i="2" s="1"/>
  <c r="S18" i="2" s="1"/>
  <c r="B150" i="1"/>
  <c r="B42" i="2" s="1"/>
  <c r="D42" i="2" s="1"/>
  <c r="S42" i="2" s="1"/>
  <c r="B177" i="1"/>
  <c r="B69" i="2" s="1"/>
  <c r="D69" i="2" s="1"/>
  <c r="S69" i="2" s="1"/>
  <c r="B231" i="1"/>
  <c r="B123" i="2" s="1"/>
  <c r="D123" i="2" s="1"/>
  <c r="S123" i="2" s="1"/>
  <c r="B191" i="1"/>
  <c r="B83" i="2" s="1"/>
  <c r="B141" i="1"/>
  <c r="B33" i="2" s="1"/>
  <c r="D33" i="2" s="1"/>
  <c r="S33" i="2" s="1"/>
  <c r="B120" i="1"/>
  <c r="B12" i="2" s="1"/>
  <c r="D12" i="2" s="1"/>
  <c r="T12" i="2" s="1"/>
  <c r="B128" i="1"/>
  <c r="B20" i="2" s="1"/>
  <c r="D20" i="2" s="1"/>
  <c r="T20" i="2" s="1"/>
  <c r="B136" i="1"/>
  <c r="B28" i="2" s="1"/>
  <c r="D28" i="2" s="1"/>
  <c r="S28" i="2" s="1"/>
  <c r="B144" i="1"/>
  <c r="B36" i="2" s="1"/>
  <c r="D36" i="2" s="1"/>
  <c r="S36" i="2" s="1"/>
  <c r="B152" i="1"/>
  <c r="B44" i="2" s="1"/>
  <c r="D44" i="2" s="1"/>
  <c r="S44" i="2" s="1"/>
  <c r="B160" i="1"/>
  <c r="B52" i="2" s="1"/>
  <c r="D52" i="2" s="1"/>
  <c r="S52" i="2" s="1"/>
  <c r="B168" i="1"/>
  <c r="B60" i="2" s="1"/>
  <c r="D60" i="2" s="1"/>
  <c r="T60" i="2" s="1"/>
  <c r="B180" i="1"/>
  <c r="B72" i="2" s="1"/>
  <c r="D72" i="2" s="1"/>
  <c r="S72" i="2" s="1"/>
  <c r="B196" i="1"/>
  <c r="B88" i="2" s="1"/>
  <c r="D88" i="2" s="1"/>
  <c r="T88" i="2" s="1"/>
  <c r="B212" i="1"/>
  <c r="B104" i="2" s="1"/>
  <c r="D104" i="2" s="1"/>
  <c r="B236" i="1"/>
  <c r="B128" i="2" s="1"/>
  <c r="D128" i="2" s="1"/>
  <c r="S128" i="2" s="1"/>
  <c r="B268" i="1"/>
  <c r="B160" i="2" s="1"/>
  <c r="D160" i="2" s="1"/>
  <c r="S160" i="2" s="1"/>
  <c r="B178" i="1"/>
  <c r="B70" i="2" s="1"/>
  <c r="D70" i="2" s="1"/>
  <c r="T70" i="2" s="1"/>
  <c r="B194" i="1"/>
  <c r="B86" i="2" s="1"/>
  <c r="D86" i="2" s="1"/>
  <c r="T86" i="2" s="1"/>
  <c r="B210" i="1"/>
  <c r="B102" i="2" s="1"/>
  <c r="D102" i="2" s="1"/>
  <c r="S102" i="2" s="1"/>
  <c r="B232" i="1"/>
  <c r="B124" i="2" s="1"/>
  <c r="D124" i="2" s="1"/>
  <c r="S124" i="2" s="1"/>
  <c r="B264" i="1"/>
  <c r="B156" i="2" s="1"/>
  <c r="D156" i="2" s="1"/>
  <c r="T156" i="2" s="1"/>
  <c r="B129" i="1"/>
  <c r="B21" i="2" s="1"/>
  <c r="D21" i="2" s="1"/>
  <c r="B145" i="1"/>
  <c r="B37" i="2" s="1"/>
  <c r="D37" i="2" s="1"/>
  <c r="S37" i="2" s="1"/>
  <c r="B161" i="1"/>
  <c r="B53" i="2" s="1"/>
  <c r="D53" i="2" s="1"/>
  <c r="T53" i="2" s="1"/>
  <c r="B200" i="1"/>
  <c r="B92" i="2" s="1"/>
  <c r="D92" i="2" s="1"/>
  <c r="T92" i="2" s="1"/>
  <c r="B216" i="1"/>
  <c r="B108" i="2" s="1"/>
  <c r="D108" i="2" s="1"/>
  <c r="T108" i="2" s="1"/>
  <c r="B244" i="1"/>
  <c r="B136" i="2" s="1"/>
  <c r="D136" i="2" s="1"/>
  <c r="T136" i="2" s="1"/>
  <c r="B288" i="1"/>
  <c r="B180" i="2" s="1"/>
  <c r="D180" i="2" s="1"/>
  <c r="T180" i="2" s="1"/>
  <c r="B131" i="1"/>
  <c r="B23" i="2" s="1"/>
  <c r="B147" i="1"/>
  <c r="B39" i="2" s="1"/>
  <c r="D39" i="2" s="1"/>
  <c r="B163" i="1"/>
  <c r="B55" i="2" s="1"/>
  <c r="D55" i="2" s="1"/>
  <c r="S55" i="2" s="1"/>
  <c r="B173" i="1"/>
  <c r="B65" i="2" s="1"/>
  <c r="D65" i="2" s="1"/>
  <c r="T65" i="2" s="1"/>
  <c r="B189" i="1"/>
  <c r="B81" i="2" s="1"/>
  <c r="D81" i="2" s="1"/>
  <c r="S81" i="2" s="1"/>
  <c r="B182" i="1"/>
  <c r="B74" i="2" s="1"/>
  <c r="D74" i="2" s="1"/>
  <c r="T74" i="2" s="1"/>
  <c r="B198" i="1"/>
  <c r="B90" i="2" s="1"/>
  <c r="D90" i="2" s="1"/>
  <c r="T90" i="2" s="1"/>
  <c r="B214" i="1"/>
  <c r="B106" i="2" s="1"/>
  <c r="D106" i="2" s="1"/>
  <c r="T106" i="2" s="1"/>
  <c r="B240" i="1"/>
  <c r="B132" i="2" s="1"/>
  <c r="D132" i="2" s="1"/>
  <c r="T132" i="2" s="1"/>
  <c r="B272" i="1"/>
  <c r="B164" i="2" s="1"/>
  <c r="D164" i="2" s="1"/>
  <c r="T164" i="2" s="1"/>
  <c r="B221" i="1"/>
  <c r="B113" i="2" s="1"/>
  <c r="D113" i="2" s="1"/>
  <c r="S113" i="2" s="1"/>
  <c r="B237" i="1"/>
  <c r="B129" i="2" s="1"/>
  <c r="D129" i="2" s="1"/>
  <c r="S129" i="2" s="1"/>
  <c r="B253" i="1"/>
  <c r="B145" i="2" s="1"/>
  <c r="D145" i="2" s="1"/>
  <c r="T145" i="2" s="1"/>
  <c r="B269" i="1"/>
  <c r="B161" i="2" s="1"/>
  <c r="D161" i="2" s="1"/>
  <c r="B285" i="1"/>
  <c r="B177" i="2" s="1"/>
  <c r="D177" i="2" s="1"/>
  <c r="S177" i="2" s="1"/>
  <c r="B301" i="1"/>
  <c r="B193" i="2" s="1"/>
  <c r="D193" i="2" s="1"/>
  <c r="S193" i="2" s="1"/>
  <c r="B317" i="1"/>
  <c r="B209" i="2" s="1"/>
  <c r="D209" i="2" s="1"/>
  <c r="S209" i="2" s="1"/>
  <c r="B333" i="1"/>
  <c r="B225" i="2" s="1"/>
  <c r="D225" i="2" s="1"/>
  <c r="T225" i="2" s="1"/>
  <c r="B349" i="1"/>
  <c r="B241" i="2" s="1"/>
  <c r="D241" i="2" s="1"/>
  <c r="T241" i="2" s="1"/>
  <c r="B365" i="1"/>
  <c r="B257" i="2" s="1"/>
  <c r="D257" i="2" s="1"/>
  <c r="T257" i="2" s="1"/>
  <c r="B323" i="1"/>
  <c r="B215" i="2" s="1"/>
  <c r="B339" i="1"/>
  <c r="B231" i="2" s="1"/>
  <c r="D231" i="2" s="1"/>
  <c r="T231" i="2" s="1"/>
  <c r="B355" i="1"/>
  <c r="B247" i="2" s="1"/>
  <c r="D247" i="2" s="1"/>
  <c r="T247" i="2" s="1"/>
  <c r="B222" i="1"/>
  <c r="B114" i="2" s="1"/>
  <c r="D114" i="2" s="1"/>
  <c r="T114" i="2" s="1"/>
  <c r="B238" i="1"/>
  <c r="B130" i="2" s="1"/>
  <c r="D130" i="2" s="1"/>
  <c r="T130" i="2" s="1"/>
  <c r="B254" i="1"/>
  <c r="B146" i="2" s="1"/>
  <c r="D146" i="2" s="1"/>
  <c r="B270" i="1"/>
  <c r="B162" i="2" s="1"/>
  <c r="D162" i="2" s="1"/>
  <c r="T162" i="2" s="1"/>
  <c r="B286" i="1"/>
  <c r="B178" i="2" s="1"/>
  <c r="D178" i="2" s="1"/>
  <c r="S178" i="2" s="1"/>
  <c r="B302" i="1"/>
  <c r="B194" i="2" s="1"/>
  <c r="D194" i="2" s="1"/>
  <c r="S194" i="2" s="1"/>
  <c r="B318" i="1"/>
  <c r="B210" i="2" s="1"/>
  <c r="D210" i="2" s="1"/>
  <c r="S210" i="2" s="1"/>
  <c r="B334" i="1"/>
  <c r="B226" i="2" s="1"/>
  <c r="D226" i="2" s="1"/>
  <c r="T226" i="2" s="1"/>
  <c r="B350" i="1"/>
  <c r="B242" i="2" s="1"/>
  <c r="D242" i="2" s="1"/>
  <c r="T242" i="2" s="1"/>
  <c r="B366" i="1"/>
  <c r="B258" i="2" s="1"/>
  <c r="D258" i="2" s="1"/>
  <c r="T258" i="2" s="1"/>
  <c r="B284" i="1"/>
  <c r="B176" i="2" s="1"/>
  <c r="D176" i="2" s="1"/>
  <c r="T176" i="2" s="1"/>
  <c r="B300" i="1"/>
  <c r="B192" i="2" s="1"/>
  <c r="D192" i="2" s="1"/>
  <c r="S192" i="2" s="1"/>
  <c r="B316" i="1"/>
  <c r="B208" i="2" s="1"/>
  <c r="D208" i="2" s="1"/>
  <c r="S208" i="2" s="1"/>
  <c r="B332" i="1"/>
  <c r="B224" i="2" s="1"/>
  <c r="D224" i="2" s="1"/>
  <c r="T224" i="2" s="1"/>
  <c r="B348" i="1"/>
  <c r="B240" i="2" s="1"/>
  <c r="D240" i="2" s="1"/>
  <c r="B364" i="1"/>
  <c r="B256" i="2" s="1"/>
  <c r="D256" i="2" s="1"/>
  <c r="T256" i="2" s="1"/>
  <c r="B156" i="1"/>
  <c r="B48" i="2" s="1"/>
  <c r="D48" i="2" s="1"/>
  <c r="S48" i="2" s="1"/>
  <c r="B188" i="1"/>
  <c r="B80" i="2" s="1"/>
  <c r="D80" i="2" s="1"/>
  <c r="T80" i="2" s="1"/>
  <c r="B252" i="1"/>
  <c r="B144" i="2" s="1"/>
  <c r="D144" i="2" s="1"/>
  <c r="S144" i="2" s="1"/>
  <c r="B202" i="1"/>
  <c r="B94" i="2" s="1"/>
  <c r="D94" i="2" s="1"/>
  <c r="S94" i="2" s="1"/>
  <c r="B296" i="1"/>
  <c r="B188" i="2" s="1"/>
  <c r="D188" i="2" s="1"/>
  <c r="T188" i="2" s="1"/>
  <c r="B121" i="1"/>
  <c r="B13" i="2" s="1"/>
  <c r="D13" i="2" s="1"/>
  <c r="S13" i="2" s="1"/>
  <c r="B142" i="1"/>
  <c r="B34" i="2" s="1"/>
  <c r="D34" i="2" s="1"/>
  <c r="T34" i="2" s="1"/>
  <c r="B166" i="1"/>
  <c r="B58" i="2" s="1"/>
  <c r="D58" i="2" s="1"/>
  <c r="S58" i="2" s="1"/>
  <c r="B209" i="1"/>
  <c r="B101" i="2" s="1"/>
  <c r="D101" i="2" s="1"/>
  <c r="S101" i="2" s="1"/>
  <c r="B175" i="1"/>
  <c r="B67" i="2" s="1"/>
  <c r="D67" i="2" s="1"/>
  <c r="S67" i="2" s="1"/>
  <c r="B227" i="1"/>
  <c r="B119" i="2" s="1"/>
  <c r="B307" i="1"/>
  <c r="B199" i="2" s="1"/>
  <c r="D199" i="2" s="1"/>
  <c r="S199" i="2" s="1"/>
  <c r="B125" i="1"/>
  <c r="B17" i="2" s="1"/>
  <c r="D17" i="2" s="1"/>
  <c r="T17" i="2" s="1"/>
  <c r="B197" i="1"/>
  <c r="B89" i="2" s="1"/>
  <c r="D89" i="2" s="1"/>
  <c r="T89" i="2" s="1"/>
  <c r="B122" i="1"/>
  <c r="B14" i="2" s="1"/>
  <c r="D14" i="2" s="1"/>
  <c r="S14" i="2" s="1"/>
  <c r="B130" i="1"/>
  <c r="B22" i="2" s="1"/>
  <c r="D22" i="2" s="1"/>
  <c r="T22" i="2" s="1"/>
  <c r="B138" i="1"/>
  <c r="B30" i="2" s="1"/>
  <c r="D30" i="2" s="1"/>
  <c r="T30" i="2" s="1"/>
  <c r="B146" i="1"/>
  <c r="B38" i="2" s="1"/>
  <c r="D38" i="2" s="1"/>
  <c r="T38" i="2" s="1"/>
  <c r="B154" i="1"/>
  <c r="B46" i="2" s="1"/>
  <c r="D46" i="2" s="1"/>
  <c r="T46" i="2" s="1"/>
  <c r="B162" i="1"/>
  <c r="B54" i="2" s="1"/>
  <c r="D54" i="2" s="1"/>
  <c r="T54" i="2" s="1"/>
  <c r="B170" i="1"/>
  <c r="B62" i="2" s="1"/>
  <c r="D62" i="2" s="1"/>
  <c r="S62" i="2" s="1"/>
  <c r="B185" i="1"/>
  <c r="B77" i="2" s="1"/>
  <c r="D77" i="2" s="1"/>
  <c r="S77" i="2" s="1"/>
  <c r="B201" i="1"/>
  <c r="B93" i="2" s="1"/>
  <c r="D93" i="2" s="1"/>
  <c r="S93" i="2" s="1"/>
  <c r="B217" i="1"/>
  <c r="B109" i="2" s="1"/>
  <c r="D109" i="2" s="1"/>
  <c r="S109" i="2" s="1"/>
  <c r="B247" i="1"/>
  <c r="B139" i="2" s="1"/>
  <c r="D139" i="2" s="1"/>
  <c r="S139" i="2" s="1"/>
  <c r="B283" i="1"/>
  <c r="B175" i="2" s="1"/>
  <c r="D175" i="2" s="1"/>
  <c r="T175" i="2" s="1"/>
  <c r="B183" i="1"/>
  <c r="B75" i="2" s="1"/>
  <c r="D75" i="2" s="1"/>
  <c r="B199" i="1"/>
  <c r="B91" i="2" s="1"/>
  <c r="D91" i="2" s="1"/>
  <c r="T91" i="2" s="1"/>
  <c r="B215" i="1"/>
  <c r="B243" i="1"/>
  <c r="B135" i="2" s="1"/>
  <c r="D135" i="2" s="1"/>
  <c r="S135" i="2" s="1"/>
  <c r="B275" i="1"/>
  <c r="B167" i="2" s="1"/>
  <c r="B133" i="1"/>
  <c r="B25" i="2" s="1"/>
  <c r="D25" i="2" s="1"/>
  <c r="S25" i="2" s="1"/>
  <c r="B149" i="1"/>
  <c r="B41" i="2" s="1"/>
  <c r="D41" i="2" s="1"/>
  <c r="T41" i="2" s="1"/>
  <c r="B165" i="1"/>
  <c r="B57" i="2" s="1"/>
  <c r="D57" i="2" s="1"/>
  <c r="T57" i="2" s="1"/>
  <c r="B205" i="1"/>
  <c r="B97" i="2" s="1"/>
  <c r="D97" i="2" s="1"/>
  <c r="B223" i="1"/>
  <c r="B115" i="2" s="1"/>
  <c r="D115" i="2" s="1"/>
  <c r="S115" i="2" s="1"/>
  <c r="B255" i="1"/>
  <c r="B147" i="2" s="1"/>
  <c r="D147" i="2" s="1"/>
  <c r="T147" i="2" s="1"/>
  <c r="B299" i="1"/>
  <c r="B191" i="2" s="1"/>
  <c r="B119" i="1"/>
  <c r="B11" i="2" s="1"/>
  <c r="B135" i="1"/>
  <c r="B27" i="2" s="1"/>
  <c r="D27" i="2" s="1"/>
  <c r="S27" i="2" s="1"/>
  <c r="B151" i="1"/>
  <c r="B43" i="2" s="1"/>
  <c r="D43" i="2" s="1"/>
  <c r="S43" i="2" s="1"/>
  <c r="B167" i="1"/>
  <c r="B59" i="2" s="1"/>
  <c r="B176" i="1"/>
  <c r="B68" i="2" s="1"/>
  <c r="D68" i="2" s="1"/>
  <c r="T68" i="2" s="1"/>
  <c r="B187" i="1"/>
  <c r="B79" i="2" s="1"/>
  <c r="D79" i="2" s="1"/>
  <c r="S79" i="2" s="1"/>
  <c r="B203" i="1"/>
  <c r="B219" i="1"/>
  <c r="B111" i="2" s="1"/>
  <c r="D111" i="2" s="1"/>
  <c r="T111" i="2" s="1"/>
  <c r="B251" i="1"/>
  <c r="B143" i="2" s="1"/>
  <c r="B280" i="1"/>
  <c r="B172" i="2" s="1"/>
  <c r="D172" i="2" s="1"/>
  <c r="T172" i="2" s="1"/>
  <c r="B226" i="1"/>
  <c r="B118" i="2" s="1"/>
  <c r="D118" i="2" s="1"/>
  <c r="S118" i="2" s="1"/>
  <c r="B242" i="1"/>
  <c r="B134" i="2" s="1"/>
  <c r="D134" i="2" s="1"/>
  <c r="T134" i="2" s="1"/>
  <c r="B258" i="1"/>
  <c r="B150" i="2" s="1"/>
  <c r="D150" i="2" s="1"/>
  <c r="T150" i="2" s="1"/>
  <c r="B274" i="1"/>
  <c r="B166" i="2" s="1"/>
  <c r="D166" i="2" s="1"/>
  <c r="T166" i="2" s="1"/>
  <c r="B290" i="1"/>
  <c r="B182" i="2" s="1"/>
  <c r="D182" i="2" s="1"/>
  <c r="S182" i="2" s="1"/>
  <c r="B306" i="1"/>
  <c r="B198" i="2" s="1"/>
  <c r="D198" i="2" s="1"/>
  <c r="S198" i="2" s="1"/>
  <c r="B214" i="2"/>
  <c r="D214" i="2" s="1"/>
  <c r="B338" i="1"/>
  <c r="B230" i="2" s="1"/>
  <c r="D230" i="2" s="1"/>
  <c r="T230" i="2" s="1"/>
  <c r="B354" i="1"/>
  <c r="B246" i="2" s="1"/>
  <c r="D246" i="2" s="1"/>
  <c r="T246" i="2" s="1"/>
  <c r="B370" i="1"/>
  <c r="B262" i="2" s="1"/>
  <c r="D262" i="2" s="1"/>
  <c r="T262" i="2" s="1"/>
  <c r="B328" i="1"/>
  <c r="B220" i="2" s="1"/>
  <c r="D220" i="2" s="1"/>
  <c r="T220" i="2" s="1"/>
  <c r="B344" i="1"/>
  <c r="B236" i="2" s="1"/>
  <c r="D236" i="2" s="1"/>
  <c r="T236" i="2" s="1"/>
  <c r="B360" i="1"/>
  <c r="B252" i="2" s="1"/>
  <c r="D252" i="2" s="1"/>
  <c r="T252" i="2" s="1"/>
  <c r="B225" i="1"/>
  <c r="B117" i="2" s="1"/>
  <c r="D117" i="2" s="1"/>
  <c r="S117" i="2" s="1"/>
  <c r="B241" i="1"/>
  <c r="B133" i="2" s="1"/>
  <c r="D133" i="2" s="1"/>
  <c r="S133" i="2" s="1"/>
  <c r="B257" i="1"/>
  <c r="B149" i="2" s="1"/>
  <c r="D149" i="2" s="1"/>
  <c r="S149" i="2" s="1"/>
  <c r="B273" i="1"/>
  <c r="B165" i="2" s="1"/>
  <c r="D165" i="2" s="1"/>
  <c r="T165" i="2" s="1"/>
  <c r="B289" i="1"/>
  <c r="B181" i="2" s="1"/>
  <c r="D181" i="2" s="1"/>
  <c r="S181" i="2" s="1"/>
  <c r="B305" i="1"/>
  <c r="B197" i="2" s="1"/>
  <c r="D197" i="2" s="1"/>
  <c r="S197" i="2" s="1"/>
  <c r="D213" i="2"/>
  <c r="B337" i="1"/>
  <c r="B229" i="2" s="1"/>
  <c r="D229" i="2" s="1"/>
  <c r="T229" i="2" s="1"/>
  <c r="B353" i="1"/>
  <c r="B245" i="2" s="1"/>
  <c r="D245" i="2" s="1"/>
  <c r="B369" i="1"/>
  <c r="B261" i="2" s="1"/>
  <c r="D261" i="2" s="1"/>
  <c r="B287" i="1"/>
  <c r="B179" i="2" s="1"/>
  <c r="B303" i="1"/>
  <c r="B195" i="2" s="1"/>
  <c r="D195" i="2" s="1"/>
  <c r="S195" i="2" s="1"/>
  <c r="B319" i="1"/>
  <c r="B211" i="2" s="1"/>
  <c r="D211" i="2" s="1"/>
  <c r="S211" i="2" s="1"/>
  <c r="B335" i="1"/>
  <c r="B351" i="1"/>
  <c r="B243" i="2" s="1"/>
  <c r="D243" i="2" s="1"/>
  <c r="B367" i="1"/>
  <c r="B259" i="2" s="1"/>
  <c r="D259" i="2" s="1"/>
  <c r="T259" i="2" s="1"/>
  <c r="T24" i="2"/>
  <c r="S24" i="2"/>
  <c r="S56" i="2"/>
  <c r="T144" i="2"/>
  <c r="S78" i="2"/>
  <c r="S140" i="2"/>
  <c r="T100" i="2"/>
  <c r="S100" i="2"/>
  <c r="T31" i="2"/>
  <c r="B47" i="2"/>
  <c r="S66" i="2"/>
  <c r="T82" i="2"/>
  <c r="S148" i="2"/>
  <c r="S183" i="2"/>
  <c r="T217" i="2"/>
  <c r="T138" i="2"/>
  <c r="S138" i="2"/>
  <c r="T168" i="2"/>
  <c r="T232" i="2"/>
  <c r="T248" i="2"/>
  <c r="B263" i="1"/>
  <c r="T99" i="2"/>
  <c r="T105" i="2"/>
  <c r="T87" i="2"/>
  <c r="T158" i="2"/>
  <c r="T222" i="2"/>
  <c r="S141" i="2"/>
  <c r="S171" i="2"/>
  <c r="T52" i="2"/>
  <c r="T104" i="2"/>
  <c r="S104" i="2"/>
  <c r="S21" i="2"/>
  <c r="T21" i="2"/>
  <c r="S39" i="2"/>
  <c r="T39" i="2"/>
  <c r="S74" i="2"/>
  <c r="S161" i="2"/>
  <c r="T161" i="2"/>
  <c r="T146" i="2"/>
  <c r="S146" i="2"/>
  <c r="S176" i="2"/>
  <c r="T240" i="2"/>
  <c r="T85" i="2"/>
  <c r="T14" i="2"/>
  <c r="S46" i="2"/>
  <c r="S54" i="2"/>
  <c r="S75" i="2"/>
  <c r="T75" i="2"/>
  <c r="S97" i="2"/>
  <c r="T97" i="2"/>
  <c r="S68" i="2"/>
  <c r="S150" i="2"/>
  <c r="T214" i="2"/>
  <c r="T133" i="2"/>
  <c r="T213" i="2"/>
  <c r="T261" i="2"/>
  <c r="B227" i="2"/>
  <c r="T122" i="2" l="1"/>
  <c r="T149" i="2"/>
  <c r="T79" i="2"/>
  <c r="S132" i="2"/>
  <c r="T44" i="2"/>
  <c r="S142" i="2"/>
  <c r="T73" i="2"/>
  <c r="S169" i="2"/>
  <c r="T25" i="2"/>
  <c r="S164" i="2"/>
  <c r="S108" i="2"/>
  <c r="S86" i="2"/>
  <c r="S60" i="2"/>
  <c r="S20" i="2"/>
  <c r="T123" i="2"/>
  <c r="S184" i="2"/>
  <c r="T153" i="2"/>
  <c r="T29" i="2"/>
  <c r="T93" i="2"/>
  <c r="T55" i="2"/>
  <c r="S154" i="2"/>
  <c r="S40" i="2"/>
  <c r="T124" i="2"/>
  <c r="S172" i="2"/>
  <c r="T37" i="2"/>
  <c r="T102" i="2"/>
  <c r="T28" i="2"/>
  <c r="S157" i="2"/>
  <c r="S51" i="2"/>
  <c r="S96" i="2"/>
  <c r="S166" i="2"/>
  <c r="T27" i="2"/>
  <c r="S91" i="2"/>
  <c r="S136" i="2"/>
  <c r="S187" i="2"/>
  <c r="S174" i="2"/>
  <c r="B415" i="1"/>
  <c r="T115" i="2"/>
  <c r="T128" i="2"/>
  <c r="T58" i="2"/>
  <c r="T18" i="2"/>
  <c r="T121" i="2"/>
  <c r="T181" i="2"/>
  <c r="T67" i="2"/>
  <c r="S111" i="2"/>
  <c r="S57" i="2"/>
  <c r="S130" i="2"/>
  <c r="T127" i="2"/>
  <c r="S186" i="2"/>
  <c r="S84" i="2"/>
  <c r="S147" i="2"/>
  <c r="S145" i="2"/>
  <c r="S90" i="2"/>
  <c r="S88" i="2"/>
  <c r="T125" i="2"/>
  <c r="T94" i="2"/>
  <c r="B426" i="1"/>
  <c r="T139" i="2"/>
  <c r="S30" i="2"/>
  <c r="S53" i="2"/>
  <c r="T72" i="2"/>
  <c r="S173" i="2"/>
  <c r="T33" i="2"/>
  <c r="T185" i="2"/>
  <c r="T61" i="2"/>
  <c r="T152" i="2"/>
  <c r="S188" i="2"/>
  <c r="T160" i="2"/>
  <c r="S114" i="2"/>
  <c r="T36" i="2"/>
  <c r="S103" i="2"/>
  <c r="T101" i="2"/>
  <c r="S98" i="2"/>
  <c r="T48" i="2"/>
  <c r="S41" i="2"/>
  <c r="S175" i="2"/>
  <c r="T77" i="2"/>
  <c r="T177" i="2"/>
  <c r="T113" i="2"/>
  <c r="S106" i="2"/>
  <c r="S65" i="2"/>
  <c r="S163" i="2"/>
  <c r="S89" i="2"/>
  <c r="T170" i="2"/>
  <c r="T13" i="2"/>
  <c r="T64" i="2"/>
  <c r="T16" i="2"/>
  <c r="T135" i="2"/>
  <c r="S70" i="2"/>
  <c r="S76" i="2"/>
  <c r="T19" i="2"/>
  <c r="T49" i="2"/>
  <c r="B427" i="1"/>
  <c r="S116" i="2"/>
  <c r="S110" i="2"/>
  <c r="S112" i="2"/>
  <c r="S80" i="2"/>
  <c r="S32" i="2"/>
  <c r="T117" i="2"/>
  <c r="S134" i="2"/>
  <c r="S38" i="2"/>
  <c r="T81" i="2"/>
  <c r="S156" i="2"/>
  <c r="S12" i="2"/>
  <c r="T189" i="2"/>
  <c r="T137" i="2"/>
  <c r="T15" i="2"/>
  <c r="T69" i="2"/>
  <c r="B422" i="1"/>
  <c r="S165" i="2"/>
  <c r="T182" i="2"/>
  <c r="T118" i="2"/>
  <c r="B95" i="2"/>
  <c r="B307" i="2" s="1"/>
  <c r="T42" i="2"/>
  <c r="T178" i="2"/>
  <c r="B428" i="1"/>
  <c r="T190" i="2"/>
  <c r="S17" i="2"/>
  <c r="B417" i="1"/>
  <c r="S45" i="2"/>
  <c r="B412" i="1"/>
  <c r="T43" i="2"/>
  <c r="T129" i="2"/>
  <c r="S180" i="2"/>
  <c r="S26" i="2"/>
  <c r="S126" i="2"/>
  <c r="T63" i="2"/>
  <c r="T151" i="2"/>
  <c r="B416" i="1"/>
  <c r="B419" i="1"/>
  <c r="B413" i="1"/>
  <c r="T243" i="2"/>
  <c r="T245" i="2"/>
  <c r="B408" i="1"/>
  <c r="B107" i="2"/>
  <c r="D107" i="2" s="1"/>
  <c r="T62" i="2"/>
  <c r="T171" i="2"/>
  <c r="T141" i="2"/>
  <c r="S158" i="2"/>
  <c r="T159" i="2"/>
  <c r="B71" i="2"/>
  <c r="D71" i="2" s="1"/>
  <c r="S50" i="2"/>
  <c r="B411" i="1"/>
  <c r="S120" i="2"/>
  <c r="S34" i="2"/>
  <c r="B423" i="1"/>
  <c r="B421" i="1"/>
  <c r="T109" i="2"/>
  <c r="S22" i="2"/>
  <c r="S162" i="2"/>
  <c r="B409" i="1"/>
  <c r="S92" i="2"/>
  <c r="B424" i="1"/>
  <c r="B410" i="1"/>
  <c r="B418" i="1"/>
  <c r="B414" i="1"/>
  <c r="B425" i="1"/>
  <c r="B315" i="2"/>
  <c r="D191" i="2"/>
  <c r="D131" i="2"/>
  <c r="B310" i="2"/>
  <c r="B318" i="2"/>
  <c r="D227" i="2"/>
  <c r="D179" i="2"/>
  <c r="B314" i="2"/>
  <c r="D119" i="2"/>
  <c r="B309" i="2"/>
  <c r="D239" i="2"/>
  <c r="B319" i="2"/>
  <c r="B320" i="2"/>
  <c r="D251" i="2"/>
  <c r="B316" i="2"/>
  <c r="D203" i="2"/>
  <c r="D83" i="2"/>
  <c r="B306" i="2"/>
  <c r="D143" i="2"/>
  <c r="B311" i="2"/>
  <c r="D215" i="2"/>
  <c r="B317" i="2"/>
  <c r="D167" i="2"/>
  <c r="B313" i="2"/>
  <c r="D23" i="2"/>
  <c r="B301" i="2"/>
  <c r="D35" i="2"/>
  <c r="B302" i="2"/>
  <c r="B155" i="2"/>
  <c r="B420" i="1"/>
  <c r="D59" i="2"/>
  <c r="B304" i="2"/>
  <c r="D11" i="2"/>
  <c r="B300" i="2"/>
  <c r="B303" i="2"/>
  <c r="D47" i="2"/>
  <c r="D95" i="2" l="1"/>
  <c r="B308" i="2"/>
  <c r="B305" i="2"/>
  <c r="T239" i="2"/>
  <c r="T319" i="2" s="1"/>
  <c r="D319" i="2"/>
  <c r="V51" i="3" s="1"/>
  <c r="T131" i="2"/>
  <c r="T310" i="2" s="1"/>
  <c r="S131" i="2"/>
  <c r="S310" i="2" s="1"/>
  <c r="D310" i="2"/>
  <c r="M51" i="3" s="1"/>
  <c r="D155" i="2"/>
  <c r="B312" i="2"/>
  <c r="D313" i="2"/>
  <c r="P51" i="3" s="1"/>
  <c r="T167" i="2"/>
  <c r="T313" i="2" s="1"/>
  <c r="S167" i="2"/>
  <c r="S313" i="2" s="1"/>
  <c r="D305" i="2"/>
  <c r="H51" i="3" s="1"/>
  <c r="T71" i="2"/>
  <c r="T305" i="2" s="1"/>
  <c r="S71" i="2"/>
  <c r="S305" i="2" s="1"/>
  <c r="T47" i="2"/>
  <c r="T303" i="2" s="1"/>
  <c r="S47" i="2"/>
  <c r="S303" i="2" s="1"/>
  <c r="D303" i="2"/>
  <c r="F51" i="3" s="1"/>
  <c r="D300" i="2"/>
  <c r="C51" i="3" s="1"/>
  <c r="T11" i="2"/>
  <c r="T300" i="2" s="1"/>
  <c r="S11" i="2"/>
  <c r="S300" i="2" s="1"/>
  <c r="T59" i="2"/>
  <c r="T304" i="2" s="1"/>
  <c r="S59" i="2"/>
  <c r="S304" i="2" s="1"/>
  <c r="D304" i="2"/>
  <c r="G51" i="3" s="1"/>
  <c r="S95" i="2"/>
  <c r="S307" i="2" s="1"/>
  <c r="D307" i="2"/>
  <c r="J51" i="3" s="1"/>
  <c r="T95" i="2"/>
  <c r="T307" i="2" s="1"/>
  <c r="S35" i="2"/>
  <c r="S302" i="2" s="1"/>
  <c r="D302" i="2"/>
  <c r="E51" i="3" s="1"/>
  <c r="T35" i="2"/>
  <c r="T302" i="2" s="1"/>
  <c r="S23" i="2"/>
  <c r="S301" i="2" s="1"/>
  <c r="D301" i="2"/>
  <c r="D51" i="3" s="1"/>
  <c r="T23" i="2"/>
  <c r="T301" i="2" s="1"/>
  <c r="S83" i="2"/>
  <c r="S306" i="2" s="1"/>
  <c r="D306" i="2"/>
  <c r="I51" i="3" s="1"/>
  <c r="T83" i="2"/>
  <c r="T306" i="2" s="1"/>
  <c r="T227" i="2"/>
  <c r="T318" i="2" s="1"/>
  <c r="D318" i="2"/>
  <c r="U51" i="3" s="1"/>
  <c r="T215" i="2"/>
  <c r="T317" i="2" s="1"/>
  <c r="D317" i="2"/>
  <c r="T51" i="3" s="1"/>
  <c r="S107" i="2"/>
  <c r="S308" i="2" s="1"/>
  <c r="T107" i="2"/>
  <c r="T308" i="2" s="1"/>
  <c r="D308" i="2"/>
  <c r="K51" i="3" s="1"/>
  <c r="D311" i="2"/>
  <c r="N51" i="3" s="1"/>
  <c r="S143" i="2"/>
  <c r="S311" i="2" s="1"/>
  <c r="T143" i="2"/>
  <c r="T311" i="2" s="1"/>
  <c r="T251" i="2"/>
  <c r="T320" i="2" s="1"/>
  <c r="D320" i="2"/>
  <c r="W51" i="3" s="1"/>
  <c r="S191" i="2"/>
  <c r="S315" i="2" s="1"/>
  <c r="D315" i="2"/>
  <c r="R51" i="3" s="1"/>
  <c r="D316" i="2"/>
  <c r="S203" i="2"/>
  <c r="S119" i="2"/>
  <c r="S309" i="2" s="1"/>
  <c r="D309" i="2"/>
  <c r="L51" i="3" s="1"/>
  <c r="T119" i="2"/>
  <c r="T309" i="2" s="1"/>
  <c r="S179" i="2"/>
  <c r="S314" i="2" s="1"/>
  <c r="D314" i="2"/>
  <c r="Q51" i="3" s="1"/>
  <c r="T179" i="2"/>
  <c r="T314" i="2" s="1"/>
  <c r="T155" i="2" l="1"/>
  <c r="T312" i="2" s="1"/>
  <c r="S155" i="2"/>
  <c r="S312" i="2" s="1"/>
  <c r="D312" i="2"/>
  <c r="O51" i="3" s="1"/>
  <c r="S51" i="3"/>
  <c r="S58" i="3"/>
  <c r="R58" i="3" l="1"/>
  <c r="S111" i="3" l="1"/>
  <c r="S191" i="3" s="1"/>
  <c r="AB21" i="6" l="1"/>
  <c r="AB22" i="6"/>
  <c r="S214" i="2" l="1"/>
  <c r="S215" i="2" l="1"/>
  <c r="C272" i="1" l="1"/>
  <c r="C128" i="1"/>
  <c r="C266" i="1"/>
  <c r="C49" i="1" l="1"/>
  <c r="C191" i="1"/>
  <c r="C236" i="1"/>
  <c r="C93" i="1"/>
  <c r="C58" i="1"/>
  <c r="C182" i="1"/>
  <c r="C160" i="1"/>
  <c r="C126" i="1"/>
  <c r="C331" i="1"/>
  <c r="C117" i="1"/>
  <c r="C287" i="1"/>
  <c r="C78" i="1"/>
  <c r="C96" i="1"/>
  <c r="C141" i="1"/>
  <c r="C338" i="1"/>
  <c r="C135" i="1"/>
  <c r="C61" i="1"/>
  <c r="C48" i="1"/>
  <c r="C365" i="1"/>
  <c r="C278" i="1"/>
  <c r="C70" i="1"/>
  <c r="C312" i="1"/>
  <c r="C195" i="1"/>
  <c r="C286" i="1"/>
  <c r="C345" i="1"/>
  <c r="C250" i="1"/>
  <c r="C205" i="1"/>
  <c r="C246" i="1"/>
  <c r="C260" i="1"/>
  <c r="C360" i="1"/>
  <c r="C163" i="1"/>
  <c r="C144" i="1"/>
  <c r="C147" i="1"/>
  <c r="C273" i="1"/>
  <c r="C301" i="1"/>
  <c r="C253" i="1"/>
  <c r="C228" i="1"/>
  <c r="C276" i="1"/>
  <c r="C327" i="1"/>
  <c r="C92" i="1"/>
  <c r="C304" i="1"/>
  <c r="C42" i="1"/>
  <c r="C175" i="1"/>
  <c r="C85" i="1"/>
  <c r="C168" i="1"/>
  <c r="C116" i="1"/>
  <c r="C94" i="1"/>
  <c r="C249" i="1"/>
  <c r="C308" i="1"/>
  <c r="C237" i="1"/>
  <c r="C156" i="1"/>
  <c r="C335" i="1"/>
  <c r="C148" i="1"/>
  <c r="C100" i="1"/>
  <c r="C227" i="1"/>
  <c r="C111" i="1"/>
  <c r="C149" i="1"/>
  <c r="C321" i="1"/>
  <c r="C234" i="1"/>
  <c r="C366" i="1"/>
  <c r="C220" i="1"/>
  <c r="C254" i="1"/>
  <c r="C211" i="1"/>
  <c r="C83" i="1"/>
  <c r="C318" i="1"/>
  <c r="C77" i="1"/>
  <c r="C193" i="1"/>
  <c r="C131" i="1"/>
  <c r="C282" i="1"/>
  <c r="C200" i="1"/>
  <c r="C47" i="1"/>
  <c r="C184" i="1"/>
  <c r="C44" i="1"/>
  <c r="C140" i="1"/>
  <c r="C279" i="1"/>
  <c r="C122" i="1"/>
  <c r="C165" i="1"/>
  <c r="C351" i="1"/>
  <c r="C350" i="1"/>
  <c r="C130" i="1"/>
  <c r="C354" i="1"/>
  <c r="C31" i="1"/>
  <c r="C324" i="1"/>
  <c r="C137" i="1"/>
  <c r="C333" i="1"/>
  <c r="C343" i="1"/>
  <c r="C231" i="1"/>
  <c r="C204" i="1"/>
  <c r="C332" i="1"/>
  <c r="C342" i="1"/>
  <c r="C171" i="1"/>
  <c r="C262" i="1"/>
  <c r="C110" i="1"/>
  <c r="C340" i="1"/>
  <c r="C346" i="1"/>
  <c r="C27" i="1"/>
  <c r="C248" i="1"/>
  <c r="C174" i="1"/>
  <c r="C12" i="1"/>
  <c r="C198" i="1"/>
  <c r="C243" i="1"/>
  <c r="C274" i="1"/>
  <c r="C18" i="1"/>
  <c r="C90" i="1"/>
  <c r="C145" i="1"/>
  <c r="C233" i="1"/>
  <c r="C101" i="1"/>
  <c r="C106" i="1"/>
  <c r="C172" i="1"/>
  <c r="C181" i="1"/>
  <c r="C185" i="1"/>
  <c r="C285" i="1"/>
  <c r="C307" i="1"/>
  <c r="C14" i="1"/>
  <c r="C281" i="1"/>
  <c r="C55" i="1"/>
  <c r="C235" i="1"/>
  <c r="C64" i="1"/>
  <c r="C202" i="1"/>
  <c r="C367" i="1"/>
  <c r="C355" i="1"/>
  <c r="C213" i="1"/>
  <c r="C21" i="1"/>
  <c r="C210" i="1"/>
  <c r="C207" i="1"/>
  <c r="C88" i="1"/>
  <c r="C284" i="1"/>
  <c r="C289" i="1"/>
  <c r="C19" i="1"/>
  <c r="C290" i="1"/>
  <c r="C337" i="1"/>
  <c r="C214" i="1"/>
  <c r="C299" i="1"/>
  <c r="C11" i="1"/>
  <c r="C76" i="1"/>
  <c r="C157" i="1"/>
  <c r="C170" i="1"/>
  <c r="C17" i="1"/>
  <c r="C208" i="1"/>
  <c r="C265" i="1"/>
  <c r="C316" i="1"/>
  <c r="C270" i="1"/>
  <c r="C247" i="1"/>
  <c r="C241" i="1"/>
  <c r="C255" i="1"/>
  <c r="C54" i="1"/>
  <c r="C24" i="1"/>
  <c r="C212" i="1"/>
  <c r="C56" i="1"/>
  <c r="C359" i="1"/>
  <c r="C183" i="1"/>
  <c r="C311" i="1"/>
  <c r="C120" i="1"/>
  <c r="C123" i="1"/>
  <c r="C347" i="1"/>
  <c r="C34" i="1"/>
  <c r="C370" i="1"/>
  <c r="C72" i="1"/>
  <c r="C303" i="1"/>
  <c r="C203" i="1"/>
  <c r="C306" i="1"/>
  <c r="C192" i="1"/>
  <c r="C43" i="1"/>
  <c r="C275" i="1"/>
  <c r="C164" i="1"/>
  <c r="C65" i="1"/>
  <c r="C69" i="1"/>
  <c r="C322" i="1"/>
  <c r="C23" i="1"/>
  <c r="C369" i="1"/>
  <c r="C179" i="1"/>
  <c r="C87" i="1"/>
  <c r="C334" i="1"/>
  <c r="C28" i="1"/>
  <c r="C103" i="1"/>
  <c r="C362" i="1"/>
  <c r="C39" i="1"/>
  <c r="C125" i="1"/>
  <c r="C277" i="1"/>
  <c r="C38" i="1"/>
  <c r="C264" i="1"/>
  <c r="C115" i="1"/>
  <c r="C339" i="1"/>
  <c r="C45" i="1"/>
  <c r="C16" i="1"/>
  <c r="C57" i="1"/>
  <c r="C169" i="1"/>
  <c r="C32" i="1"/>
  <c r="C245" i="1"/>
  <c r="C150" i="1"/>
  <c r="C178" i="1"/>
  <c r="C30" i="1"/>
  <c r="C352" i="1"/>
  <c r="C159" i="1"/>
  <c r="C256" i="1"/>
  <c r="C292" i="1"/>
  <c r="C67" i="1"/>
  <c r="C99" i="1"/>
  <c r="C53" i="1"/>
  <c r="C263" i="1"/>
  <c r="C173" i="1"/>
  <c r="C298" i="1"/>
  <c r="C113" i="1"/>
  <c r="C194" i="1"/>
  <c r="C40" i="1"/>
  <c r="C107" i="1"/>
  <c r="C363" i="1"/>
  <c r="C52" i="1"/>
  <c r="C242" i="1"/>
  <c r="C259" i="1"/>
  <c r="C288" i="1"/>
  <c r="C280" i="1"/>
  <c r="C317" i="1"/>
  <c r="C36" i="1"/>
  <c r="C162" i="1"/>
  <c r="C294" i="1"/>
  <c r="C261" i="1"/>
  <c r="C368" i="1"/>
  <c r="C118" i="1"/>
  <c r="C154" i="1"/>
  <c r="C73" i="1"/>
  <c r="C217" i="1"/>
  <c r="C364" i="1"/>
  <c r="C59" i="1"/>
  <c r="C313" i="1"/>
  <c r="C209" i="1"/>
  <c r="C315" i="1"/>
  <c r="C309" i="1"/>
  <c r="C22" i="1"/>
  <c r="C63" i="1"/>
  <c r="C244" i="1"/>
  <c r="C80" i="1"/>
  <c r="C356" i="1"/>
  <c r="C25" i="1"/>
  <c r="C283" i="1"/>
  <c r="C158" i="1"/>
  <c r="C320" i="1"/>
  <c r="C258" i="1"/>
  <c r="C112" i="1"/>
  <c r="C138" i="1"/>
  <c r="C188" i="1"/>
  <c r="C239" i="1"/>
  <c r="C153" i="1"/>
  <c r="C41" i="1"/>
  <c r="C229" i="1"/>
  <c r="C215" i="1"/>
  <c r="C13" i="1"/>
  <c r="C108" i="1"/>
  <c r="C176" i="1"/>
  <c r="C328" i="1"/>
  <c r="C82" i="1"/>
  <c r="C197" i="1"/>
  <c r="C134" i="1"/>
  <c r="C143" i="1"/>
  <c r="C225" i="1"/>
  <c r="C295" i="1"/>
  <c r="C89" i="1"/>
  <c r="C252" i="1"/>
  <c r="C127" i="1"/>
  <c r="C336" i="1"/>
  <c r="C358" i="1"/>
  <c r="C104" i="1"/>
  <c r="C37" i="1"/>
  <c r="C232" i="1"/>
  <c r="C219" i="1"/>
  <c r="C119" i="1"/>
  <c r="C268" i="1"/>
  <c r="C68" i="1"/>
  <c r="C132" i="1"/>
  <c r="C177" i="1"/>
  <c r="C161" i="1"/>
  <c r="C152" i="1"/>
  <c r="C114" i="1"/>
  <c r="C310" i="1"/>
  <c r="C329" i="1"/>
  <c r="C33" i="1"/>
  <c r="C296" i="1"/>
  <c r="C218" i="1"/>
  <c r="C325" i="1"/>
  <c r="C224" i="1"/>
  <c r="C189" i="1"/>
  <c r="C199" i="1"/>
  <c r="C341" i="1"/>
  <c r="C124" i="1"/>
  <c r="C86" i="1"/>
  <c r="C319" i="1"/>
  <c r="C293" i="1"/>
  <c r="C196" i="1"/>
  <c r="C136" i="1"/>
  <c r="C166" i="1"/>
  <c r="C326" i="1"/>
  <c r="C216" i="1"/>
  <c r="C267" i="1"/>
  <c r="C344" i="1"/>
  <c r="C297" i="1"/>
  <c r="C50" i="1"/>
  <c r="C146" i="1"/>
  <c r="C186" i="1"/>
  <c r="C35" i="1"/>
  <c r="C201" i="1"/>
  <c r="C71" i="1"/>
  <c r="C91" i="1"/>
  <c r="C305" i="1"/>
  <c r="C139" i="1"/>
  <c r="C81" i="1"/>
  <c r="C84" i="1"/>
  <c r="C221" i="1"/>
  <c r="C98" i="1"/>
  <c r="C271" i="1"/>
  <c r="C105" i="1"/>
  <c r="C66" i="1"/>
  <c r="C60" i="1"/>
  <c r="C257" i="1"/>
  <c r="C314" i="1"/>
  <c r="C190" i="1"/>
  <c r="C142" i="1"/>
  <c r="C222" i="1"/>
  <c r="C26" i="1"/>
  <c r="C95" i="1"/>
  <c r="C155" i="1"/>
  <c r="C411" i="1" s="1"/>
  <c r="C129" i="1"/>
  <c r="C238" i="1"/>
  <c r="C180" i="1"/>
  <c r="C151" i="1"/>
  <c r="C133" i="1"/>
  <c r="C29" i="1"/>
  <c r="C357" i="1"/>
  <c r="C79" i="1"/>
  <c r="C361" i="1"/>
  <c r="C323" i="1"/>
  <c r="C425" i="1" s="1"/>
  <c r="C62" i="1"/>
  <c r="C348" i="1"/>
  <c r="C75" i="1"/>
  <c r="C187" i="1"/>
  <c r="C353" i="1"/>
  <c r="C167" i="1"/>
  <c r="C412" i="1" s="1"/>
  <c r="C230" i="1"/>
  <c r="C302" i="1"/>
  <c r="C102" i="1"/>
  <c r="C206" i="1"/>
  <c r="C349" i="1"/>
  <c r="C251" i="1"/>
  <c r="C20" i="1"/>
  <c r="C223" i="1"/>
  <c r="C15" i="1"/>
  <c r="C46" i="1"/>
  <c r="C300" i="1"/>
  <c r="C74" i="1"/>
  <c r="C121" i="1"/>
  <c r="C291" i="1"/>
  <c r="C226" i="1"/>
  <c r="C269" i="1"/>
  <c r="C109" i="1"/>
  <c r="C97" i="1"/>
  <c r="C240" i="1"/>
  <c r="C51" i="1"/>
  <c r="C330" i="1"/>
  <c r="C419" i="1" l="1"/>
  <c r="C418" i="1"/>
  <c r="C413" i="1"/>
  <c r="C427" i="1"/>
  <c r="C417" i="1"/>
  <c r="C422" i="1"/>
  <c r="C410" i="1"/>
  <c r="C416" i="1"/>
  <c r="C428" i="1"/>
  <c r="C414" i="1"/>
  <c r="C408" i="1"/>
  <c r="C423" i="1"/>
  <c r="C420" i="1"/>
  <c r="C421" i="1"/>
  <c r="C415" i="1"/>
  <c r="C424" i="1"/>
  <c r="C409" i="1"/>
  <c r="C426" i="1"/>
  <c r="D266" i="1" l="1"/>
  <c r="E158" i="2" s="1"/>
  <c r="D128" i="1"/>
  <c r="E20" i="2" s="1"/>
  <c r="D272" i="1"/>
  <c r="E164" i="2" s="1"/>
  <c r="D107" i="1"/>
  <c r="D99" i="1"/>
  <c r="D150" i="1"/>
  <c r="E42" i="2" s="1"/>
  <c r="D115" i="1"/>
  <c r="D28" i="1"/>
  <c r="D51" i="1"/>
  <c r="D269" i="1"/>
  <c r="E161" i="2" s="1"/>
  <c r="D74" i="1"/>
  <c r="D223" i="1"/>
  <c r="E115" i="2" s="1"/>
  <c r="D206" i="1"/>
  <c r="E98" i="2" s="1"/>
  <c r="D263" i="1"/>
  <c r="D292" i="1"/>
  <c r="E184" i="2" s="1"/>
  <c r="D30" i="1"/>
  <c r="D32" i="1"/>
  <c r="D45" i="1"/>
  <c r="D38" i="1"/>
  <c r="D362" i="1"/>
  <c r="E254" i="2" s="1"/>
  <c r="D87" i="1"/>
  <c r="D322" i="1"/>
  <c r="E214" i="2" s="1"/>
  <c r="D131" i="1"/>
  <c r="D347" i="1"/>
  <c r="D183" i="1"/>
  <c r="E75" i="2" s="1"/>
  <c r="D24" i="1"/>
  <c r="D247" i="1"/>
  <c r="E139" i="2" s="1"/>
  <c r="D208" i="1"/>
  <c r="E100" i="2" s="1"/>
  <c r="D76" i="1"/>
  <c r="D337" i="1"/>
  <c r="E229" i="2" s="1"/>
  <c r="D284" i="1"/>
  <c r="E176" i="2" s="1"/>
  <c r="D287" i="1"/>
  <c r="D160" i="1"/>
  <c r="E52" i="2" s="1"/>
  <c r="D236" i="1"/>
  <c r="E128" i="2" s="1"/>
  <c r="D300" i="1"/>
  <c r="E192" i="2" s="1"/>
  <c r="D353" i="1"/>
  <c r="E245" i="2" s="1"/>
  <c r="D180" i="1"/>
  <c r="E72" i="2" s="1"/>
  <c r="D66" i="1"/>
  <c r="D14" i="1"/>
  <c r="D181" i="1"/>
  <c r="E73" i="2" s="1"/>
  <c r="D233" i="1"/>
  <c r="E125" i="2" s="1"/>
  <c r="D274" i="1"/>
  <c r="E166" i="2" s="1"/>
  <c r="D174" i="1"/>
  <c r="E66" i="2" s="1"/>
  <c r="D340" i="1"/>
  <c r="E232" i="2" s="1"/>
  <c r="D342" i="1"/>
  <c r="E234" i="2" s="1"/>
  <c r="D343" i="1"/>
  <c r="E235" i="2" s="1"/>
  <c r="D31" i="1"/>
  <c r="D351" i="1"/>
  <c r="E243" i="2" s="1"/>
  <c r="D140" i="1"/>
  <c r="E32" i="2" s="1"/>
  <c r="D200" i="1"/>
  <c r="E92" i="2" s="1"/>
  <c r="D77" i="1"/>
  <c r="D254" i="1"/>
  <c r="E146" i="2" s="1"/>
  <c r="D321" i="1"/>
  <c r="E213" i="2" s="1"/>
  <c r="Q213" i="2" s="1"/>
  <c r="D100" i="1"/>
  <c r="D237" i="1"/>
  <c r="E129" i="2" s="1"/>
  <c r="D116" i="1"/>
  <c r="D42" i="1"/>
  <c r="D276" i="1"/>
  <c r="E168" i="2" s="1"/>
  <c r="D273" i="1"/>
  <c r="E165" i="2" s="1"/>
  <c r="D360" i="1"/>
  <c r="E252" i="2" s="1"/>
  <c r="D250" i="1"/>
  <c r="E142" i="2" s="1"/>
  <c r="D312" i="1"/>
  <c r="E204" i="2" s="1"/>
  <c r="D48" i="1"/>
  <c r="D141" i="1"/>
  <c r="E33" i="2" s="1"/>
  <c r="D117" i="1"/>
  <c r="D182" i="1"/>
  <c r="E74" i="2" s="1"/>
  <c r="D323" i="1"/>
  <c r="D26" i="1"/>
  <c r="D84" i="1"/>
  <c r="D119" i="1"/>
  <c r="D252" i="1"/>
  <c r="E144" i="2" s="1"/>
  <c r="D328" i="1"/>
  <c r="E220" i="2" s="1"/>
  <c r="D15" i="1"/>
  <c r="D349" i="1"/>
  <c r="E241" i="2" s="1"/>
  <c r="D230" i="1"/>
  <c r="E122" i="2" s="1"/>
  <c r="D75" i="1"/>
  <c r="D361" i="1"/>
  <c r="E253" i="2" s="1"/>
  <c r="D133" i="1"/>
  <c r="E25" i="2" s="1"/>
  <c r="D129" i="1"/>
  <c r="E21" i="2" s="1"/>
  <c r="D222" i="1"/>
  <c r="E114" i="2" s="1"/>
  <c r="D257" i="1"/>
  <c r="E149" i="2" s="1"/>
  <c r="D271" i="1"/>
  <c r="E163" i="2" s="1"/>
  <c r="D81" i="1"/>
  <c r="D22" i="1"/>
  <c r="D313" i="1"/>
  <c r="E205" i="2" s="1"/>
  <c r="D73" i="1"/>
  <c r="D261" i="1"/>
  <c r="E153" i="2" s="1"/>
  <c r="D317" i="1"/>
  <c r="E209" i="2" s="1"/>
  <c r="D242" i="1"/>
  <c r="E134" i="2" s="1"/>
  <c r="D40" i="1"/>
  <c r="D173" i="1"/>
  <c r="E65" i="2" s="1"/>
  <c r="D67" i="1"/>
  <c r="D352" i="1"/>
  <c r="E244" i="2" s="1"/>
  <c r="D245" i="1"/>
  <c r="E137" i="2" s="1"/>
  <c r="D23" i="1"/>
  <c r="D164" i="1"/>
  <c r="E56" i="2" s="1"/>
  <c r="D306" i="1"/>
  <c r="E198" i="2" s="1"/>
  <c r="D370" i="1"/>
  <c r="E262" i="2" s="1"/>
  <c r="D120" i="1"/>
  <c r="E12" i="2" s="1"/>
  <c r="D56" i="1"/>
  <c r="D255" i="1"/>
  <c r="E147" i="2" s="1"/>
  <c r="D316" i="1"/>
  <c r="E208" i="2" s="1"/>
  <c r="D170" i="1"/>
  <c r="E62" i="2" s="1"/>
  <c r="D19" i="1"/>
  <c r="D207" i="1"/>
  <c r="E99" i="2" s="1"/>
  <c r="D355" i="1"/>
  <c r="E247" i="2" s="1"/>
  <c r="D235" i="1"/>
  <c r="E127" i="2" s="1"/>
  <c r="D307" i="1"/>
  <c r="E199" i="2" s="1"/>
  <c r="D172" i="1"/>
  <c r="E64" i="2" s="1"/>
  <c r="D145" i="1"/>
  <c r="E37" i="2" s="1"/>
  <c r="D243" i="1"/>
  <c r="E135" i="2" s="1"/>
  <c r="D248" i="1"/>
  <c r="E140" i="2" s="1"/>
  <c r="D110" i="1"/>
  <c r="D59" i="1"/>
  <c r="D52" i="1"/>
  <c r="D241" i="1"/>
  <c r="E133" i="2" s="1"/>
  <c r="D289" i="1"/>
  <c r="E181" i="2" s="1"/>
  <c r="D55" i="1"/>
  <c r="D90" i="1"/>
  <c r="D27" i="1"/>
  <c r="D204" i="1"/>
  <c r="E96" i="2" s="1"/>
  <c r="D130" i="1"/>
  <c r="E22" i="2" s="1"/>
  <c r="D179" i="1"/>
  <c r="D303" i="1"/>
  <c r="E195" i="2" s="1"/>
  <c r="D21" i="1"/>
  <c r="D185" i="1"/>
  <c r="E77" i="2" s="1"/>
  <c r="D101" i="1"/>
  <c r="D156" i="1"/>
  <c r="E48" i="2" s="1"/>
  <c r="D301" i="1"/>
  <c r="E193" i="2" s="1"/>
  <c r="D195" i="1"/>
  <c r="E87" i="2" s="1"/>
  <c r="D338" i="1"/>
  <c r="E230" i="2" s="1"/>
  <c r="D199" i="1"/>
  <c r="E91" i="2" s="1"/>
  <c r="D39" i="1"/>
  <c r="D20" i="1"/>
  <c r="D62" i="1"/>
  <c r="D13" i="1"/>
  <c r="D46" i="1"/>
  <c r="D187" i="1"/>
  <c r="E79" i="2" s="1"/>
  <c r="D238" i="1"/>
  <c r="E130" i="2" s="1"/>
  <c r="D105" i="1"/>
  <c r="D186" i="1"/>
  <c r="E78" i="2" s="1"/>
  <c r="D319" i="1"/>
  <c r="E211" i="2" s="1"/>
  <c r="D218" i="1"/>
  <c r="E110" i="2" s="1"/>
  <c r="D177" i="1"/>
  <c r="E69" i="2" s="1"/>
  <c r="D104" i="1"/>
  <c r="D167" i="1"/>
  <c r="D348" i="1"/>
  <c r="E240" i="2" s="1"/>
  <c r="D79" i="1"/>
  <c r="D151" i="1"/>
  <c r="E43" i="2" s="1"/>
  <c r="D275" i="1"/>
  <c r="D83" i="1"/>
  <c r="D366" i="1"/>
  <c r="E258" i="2" s="1"/>
  <c r="D111" i="1"/>
  <c r="D12" i="1"/>
  <c r="D346" i="1"/>
  <c r="E238" i="2" s="1"/>
  <c r="D171" i="1"/>
  <c r="E63" i="2" s="1"/>
  <c r="D231" i="1"/>
  <c r="E123" i="2" s="1"/>
  <c r="D324" i="1"/>
  <c r="E216" i="2" s="1"/>
  <c r="D350" i="1"/>
  <c r="E242" i="2" s="1"/>
  <c r="D279" i="1"/>
  <c r="E171" i="2" s="1"/>
  <c r="D35" i="1"/>
  <c r="D293" i="1"/>
  <c r="E185" i="2" s="1"/>
  <c r="D329" i="1"/>
  <c r="E221" i="2" s="1"/>
  <c r="D37" i="1"/>
  <c r="D82" i="1"/>
  <c r="D291" i="1"/>
  <c r="E183" i="2" s="1"/>
  <c r="D302" i="1"/>
  <c r="E194" i="2" s="1"/>
  <c r="D29" i="1"/>
  <c r="D314" i="1"/>
  <c r="E206" i="2" s="1"/>
  <c r="D91" i="1"/>
  <c r="D166" i="1"/>
  <c r="E58" i="2" s="1"/>
  <c r="D369" i="1"/>
  <c r="E261" i="2" s="1"/>
  <c r="D65" i="1"/>
  <c r="D192" i="1"/>
  <c r="E84" i="2" s="1"/>
  <c r="D72" i="1"/>
  <c r="D123" i="1"/>
  <c r="E15" i="2" s="1"/>
  <c r="D17" i="1"/>
  <c r="D11" i="1"/>
  <c r="D290" i="1"/>
  <c r="E182" i="2" s="1"/>
  <c r="D88" i="1"/>
  <c r="D213" i="1"/>
  <c r="E105" i="2" s="1"/>
  <c r="D64" i="1"/>
  <c r="D191" i="1"/>
  <c r="D239" i="1"/>
  <c r="D25" i="1"/>
  <c r="D209" i="1"/>
  <c r="E101" i="2" s="1"/>
  <c r="D368" i="1"/>
  <c r="E260" i="2" s="1"/>
  <c r="D259" i="1"/>
  <c r="E151" i="2" s="1"/>
  <c r="D298" i="1"/>
  <c r="E190" i="2" s="1"/>
  <c r="D159" i="1"/>
  <c r="E51" i="2" s="1"/>
  <c r="D57" i="1"/>
  <c r="D125" i="1"/>
  <c r="E17" i="2" s="1"/>
  <c r="D330" i="1"/>
  <c r="E222" i="2" s="1"/>
  <c r="D109" i="1"/>
  <c r="D121" i="1"/>
  <c r="E13" i="2" s="1"/>
  <c r="D71" i="1"/>
  <c r="D146" i="1"/>
  <c r="E38" i="2" s="1"/>
  <c r="D267" i="1"/>
  <c r="E159" i="2" s="1"/>
  <c r="D136" i="1"/>
  <c r="E28" i="2" s="1"/>
  <c r="D86" i="1"/>
  <c r="D189" i="1"/>
  <c r="E81" i="2" s="1"/>
  <c r="D296" i="1"/>
  <c r="E188" i="2" s="1"/>
  <c r="D114" i="1"/>
  <c r="D132" i="1"/>
  <c r="E24" i="2" s="1"/>
  <c r="D219" i="1"/>
  <c r="E111" i="2" s="1"/>
  <c r="D358" i="1"/>
  <c r="E250" i="2" s="1"/>
  <c r="D89" i="1"/>
  <c r="D134" i="1"/>
  <c r="E26" i="2" s="1"/>
  <c r="D176" i="1"/>
  <c r="E68" i="2" s="1"/>
  <c r="D229" i="1"/>
  <c r="E121" i="2" s="1"/>
  <c r="D188" i="1"/>
  <c r="E80" i="2" s="1"/>
  <c r="D320" i="1"/>
  <c r="E212" i="2" s="1"/>
  <c r="D356" i="1"/>
  <c r="E248" i="2" s="1"/>
  <c r="D299" i="1"/>
  <c r="D332" i="1"/>
  <c r="E224" i="2" s="1"/>
  <c r="D333" i="1"/>
  <c r="E225" i="2" s="1"/>
  <c r="D354" i="1"/>
  <c r="E246" i="2" s="1"/>
  <c r="D165" i="1"/>
  <c r="E57" i="2" s="1"/>
  <c r="D44" i="1"/>
  <c r="D282" i="1"/>
  <c r="E174" i="2" s="1"/>
  <c r="D318" i="1"/>
  <c r="E210" i="2" s="1"/>
  <c r="D220" i="1"/>
  <c r="E112" i="2" s="1"/>
  <c r="D149" i="1"/>
  <c r="E41" i="2" s="1"/>
  <c r="D148" i="1"/>
  <c r="E40" i="2" s="1"/>
  <c r="D308" i="1"/>
  <c r="E200" i="2" s="1"/>
  <c r="D168" i="1"/>
  <c r="E60" i="2" s="1"/>
  <c r="D304" i="1"/>
  <c r="E196" i="2" s="1"/>
  <c r="D228" i="1"/>
  <c r="E120" i="2" s="1"/>
  <c r="D147" i="1"/>
  <c r="E39" i="2" s="1"/>
  <c r="D260" i="1"/>
  <c r="E152" i="2" s="1"/>
  <c r="D345" i="1"/>
  <c r="E237" i="2" s="1"/>
  <c r="D70" i="1"/>
  <c r="D61" i="1"/>
  <c r="D96" i="1"/>
  <c r="D331" i="1"/>
  <c r="E223" i="2" s="1"/>
  <c r="D58" i="1"/>
  <c r="D49" i="1"/>
  <c r="D294" i="1"/>
  <c r="E186" i="2" s="1"/>
  <c r="D194" i="1"/>
  <c r="E86" i="2" s="1"/>
  <c r="D157" i="1"/>
  <c r="E49" i="2" s="1"/>
  <c r="D367" i="1"/>
  <c r="E259" i="2" s="1"/>
  <c r="D106" i="1"/>
  <c r="D262" i="1"/>
  <c r="E154" i="2" s="1"/>
  <c r="D122" i="1"/>
  <c r="E14" i="2" s="1"/>
  <c r="D43" i="1"/>
  <c r="D202" i="1"/>
  <c r="E94" i="2" s="1"/>
  <c r="D227" i="1"/>
  <c r="D94" i="1"/>
  <c r="D327" i="1"/>
  <c r="E219" i="2" s="1"/>
  <c r="D205" i="1"/>
  <c r="E97" i="2" s="1"/>
  <c r="D344" i="1"/>
  <c r="E236" i="2" s="1"/>
  <c r="D264" i="1"/>
  <c r="E156" i="2" s="1"/>
  <c r="D240" i="1"/>
  <c r="E132" i="2" s="1"/>
  <c r="D95" i="1"/>
  <c r="D221" i="1"/>
  <c r="E113" i="2" s="1"/>
  <c r="D297" i="1"/>
  <c r="E189" i="2" s="1"/>
  <c r="D341" i="1"/>
  <c r="E233" i="2" s="1"/>
  <c r="D161" i="1"/>
  <c r="E53" i="2" s="1"/>
  <c r="D127" i="1"/>
  <c r="E19" i="2" s="1"/>
  <c r="D143" i="1"/>
  <c r="D155" i="1"/>
  <c r="D142" i="1"/>
  <c r="E34" i="2" s="1"/>
  <c r="D60" i="1"/>
  <c r="D98" i="1"/>
  <c r="D139" i="1"/>
  <c r="E31" i="2" s="1"/>
  <c r="D201" i="1"/>
  <c r="E93" i="2" s="1"/>
  <c r="D50" i="1"/>
  <c r="D216" i="1"/>
  <c r="E108" i="2" s="1"/>
  <c r="D196" i="1"/>
  <c r="E88" i="2" s="1"/>
  <c r="D124" i="1"/>
  <c r="E16" i="2" s="1"/>
  <c r="D224" i="1"/>
  <c r="E116" i="2" s="1"/>
  <c r="D33" i="1"/>
  <c r="D152" i="1"/>
  <c r="E44" i="2" s="1"/>
  <c r="D68" i="1"/>
  <c r="D232" i="1"/>
  <c r="E124" i="2" s="1"/>
  <c r="D336" i="1"/>
  <c r="E228" i="2" s="1"/>
  <c r="D295" i="1"/>
  <c r="E187" i="2" s="1"/>
  <c r="D197" i="1"/>
  <c r="E89" i="2" s="1"/>
  <c r="D108" i="1"/>
  <c r="D41" i="1"/>
  <c r="D138" i="1"/>
  <c r="E30" i="2" s="1"/>
  <c r="D158" i="1"/>
  <c r="E50" i="2" s="1"/>
  <c r="D80" i="1"/>
  <c r="D309" i="1"/>
  <c r="E201" i="2" s="1"/>
  <c r="D203" i="1"/>
  <c r="D34" i="1"/>
  <c r="D335" i="1"/>
  <c r="D249" i="1"/>
  <c r="E141" i="2" s="1"/>
  <c r="D85" i="1"/>
  <c r="D92" i="1"/>
  <c r="D253" i="1"/>
  <c r="E145" i="2" s="1"/>
  <c r="D144" i="1"/>
  <c r="E36" i="2" s="1"/>
  <c r="D246" i="1"/>
  <c r="E138" i="2" s="1"/>
  <c r="D286" i="1"/>
  <c r="E178" i="2" s="1"/>
  <c r="D278" i="1"/>
  <c r="E170" i="2" s="1"/>
  <c r="D135" i="1"/>
  <c r="E27" i="2" s="1"/>
  <c r="D78" i="1"/>
  <c r="D126" i="1"/>
  <c r="E18" i="2" s="1"/>
  <c r="D93" i="1"/>
  <c r="D153" i="1"/>
  <c r="E45" i="2" s="1"/>
  <c r="D112" i="1"/>
  <c r="D283" i="1"/>
  <c r="E175" i="2" s="1"/>
  <c r="D244" i="1"/>
  <c r="E136" i="2" s="1"/>
  <c r="D315" i="1"/>
  <c r="E207" i="2" s="1"/>
  <c r="D364" i="1"/>
  <c r="E256" i="2" s="1"/>
  <c r="D118" i="1"/>
  <c r="D162" i="1"/>
  <c r="E54" i="2" s="1"/>
  <c r="D288" i="1"/>
  <c r="E180" i="2" s="1"/>
  <c r="D363" i="1"/>
  <c r="E255" i="2" s="1"/>
  <c r="D113" i="1"/>
  <c r="D53" i="1"/>
  <c r="D256" i="1"/>
  <c r="E148" i="2" s="1"/>
  <c r="D178" i="1"/>
  <c r="E70" i="2" s="1"/>
  <c r="D169" i="1"/>
  <c r="E61" i="2" s="1"/>
  <c r="D339" i="1"/>
  <c r="E231" i="2" s="1"/>
  <c r="D277" i="1"/>
  <c r="E169" i="2" s="1"/>
  <c r="D103" i="1"/>
  <c r="D18" i="1"/>
  <c r="D47" i="1"/>
  <c r="D193" i="1"/>
  <c r="E85" i="2" s="1"/>
  <c r="D211" i="1"/>
  <c r="E103" i="2" s="1"/>
  <c r="D234" i="1"/>
  <c r="E126" i="2" s="1"/>
  <c r="D359" i="1"/>
  <c r="D54" i="1"/>
  <c r="D270" i="1"/>
  <c r="E162" i="2" s="1"/>
  <c r="D226" i="1"/>
  <c r="E118" i="2" s="1"/>
  <c r="D102" i="1"/>
  <c r="D357" i="1"/>
  <c r="E249" i="2" s="1"/>
  <c r="D190" i="1"/>
  <c r="E82" i="2" s="1"/>
  <c r="D305" i="1"/>
  <c r="E197" i="2" s="1"/>
  <c r="D326" i="1"/>
  <c r="E218" i="2" s="1"/>
  <c r="D325" i="1"/>
  <c r="E217" i="2" s="1"/>
  <c r="D268" i="1"/>
  <c r="E160" i="2" s="1"/>
  <c r="D225" i="1"/>
  <c r="E117" i="2" s="1"/>
  <c r="D97" i="1"/>
  <c r="D215" i="1"/>
  <c r="D258" i="1"/>
  <c r="E150" i="2" s="1"/>
  <c r="D63" i="1"/>
  <c r="D217" i="1"/>
  <c r="E109" i="2" s="1"/>
  <c r="D36" i="1"/>
  <c r="D154" i="1"/>
  <c r="E46" i="2" s="1"/>
  <c r="D280" i="1"/>
  <c r="E172" i="2" s="1"/>
  <c r="D311" i="1"/>
  <c r="D212" i="1"/>
  <c r="E104" i="2" s="1"/>
  <c r="D265" i="1"/>
  <c r="E157" i="2" s="1"/>
  <c r="D214" i="1"/>
  <c r="E106" i="2" s="1"/>
  <c r="D210" i="1"/>
  <c r="E102" i="2" s="1"/>
  <c r="D285" i="1"/>
  <c r="E177" i="2" s="1"/>
  <c r="D198" i="1"/>
  <c r="E90" i="2" s="1"/>
  <c r="D137" i="1"/>
  <c r="E29" i="2" s="1"/>
  <c r="D184" i="1"/>
  <c r="E76" i="2" s="1"/>
  <c r="D69" i="1"/>
  <c r="D281" i="1"/>
  <c r="E173" i="2" s="1"/>
  <c r="D175" i="1"/>
  <c r="E67" i="2" s="1"/>
  <c r="D163" i="1"/>
  <c r="E55" i="2" s="1"/>
  <c r="D365" i="1"/>
  <c r="E257" i="2" s="1"/>
  <c r="D251" i="1"/>
  <c r="D310" i="1"/>
  <c r="E202" i="2" s="1"/>
  <c r="D16" i="1"/>
  <c r="D334" i="1"/>
  <c r="E226" i="2" s="1"/>
  <c r="F67" i="2" l="1"/>
  <c r="O67" i="2"/>
  <c r="O172" i="2"/>
  <c r="F172" i="2"/>
  <c r="O197" i="2"/>
  <c r="T197" i="2" s="1"/>
  <c r="F197" i="2"/>
  <c r="O178" i="2"/>
  <c r="F178" i="2"/>
  <c r="O50" i="2"/>
  <c r="F50" i="2"/>
  <c r="O93" i="2"/>
  <c r="F93" i="2"/>
  <c r="O97" i="2"/>
  <c r="F97" i="2"/>
  <c r="F186" i="2"/>
  <c r="O186" i="2"/>
  <c r="O60" i="2"/>
  <c r="F60" i="2"/>
  <c r="O121" i="2"/>
  <c r="F121" i="2"/>
  <c r="F159" i="2"/>
  <c r="O159" i="2"/>
  <c r="O101" i="2"/>
  <c r="F101" i="2"/>
  <c r="F216" i="2"/>
  <c r="T102" i="3" s="1"/>
  <c r="T182" i="3" s="1"/>
  <c r="Q216" i="2"/>
  <c r="S216" i="2" s="1"/>
  <c r="F211" i="2"/>
  <c r="O211" i="2"/>
  <c r="T211" i="2" s="1"/>
  <c r="O87" i="2"/>
  <c r="F87" i="2"/>
  <c r="O37" i="2"/>
  <c r="F37" i="2"/>
  <c r="Q262" i="2"/>
  <c r="S262" i="2" s="1"/>
  <c r="F262" i="2"/>
  <c r="W112" i="3" s="1"/>
  <c r="W192" i="3" s="1"/>
  <c r="F204" i="2"/>
  <c r="O204" i="2"/>
  <c r="T204" i="2" s="1"/>
  <c r="Q226" i="2"/>
  <c r="S226" i="2" s="1"/>
  <c r="F226" i="2"/>
  <c r="T112" i="3" s="1"/>
  <c r="T192" i="3" s="1"/>
  <c r="F177" i="2"/>
  <c r="O177" i="2"/>
  <c r="Q217" i="2"/>
  <c r="S217" i="2" s="1"/>
  <c r="F217" i="2"/>
  <c r="T103" i="3" s="1"/>
  <c r="T183" i="3" s="1"/>
  <c r="Q249" i="2"/>
  <c r="S249" i="2" s="1"/>
  <c r="F249" i="2"/>
  <c r="V111" i="3" s="1"/>
  <c r="V191" i="3" s="1"/>
  <c r="O85" i="2"/>
  <c r="F85" i="2"/>
  <c r="O169" i="2"/>
  <c r="F169" i="2"/>
  <c r="O180" i="2"/>
  <c r="F180" i="2"/>
  <c r="F207" i="2"/>
  <c r="O207" i="2"/>
  <c r="T207" i="2" s="1"/>
  <c r="F27" i="2"/>
  <c r="O27" i="2"/>
  <c r="O36" i="2"/>
  <c r="F36" i="2"/>
  <c r="O201" i="2"/>
  <c r="T201" i="2" s="1"/>
  <c r="F201" i="2"/>
  <c r="F228" i="2"/>
  <c r="U102" i="3" s="1"/>
  <c r="U182" i="3" s="1"/>
  <c r="Q228" i="2"/>
  <c r="S228" i="2" s="1"/>
  <c r="F189" i="2"/>
  <c r="O189" i="2"/>
  <c r="O55" i="2"/>
  <c r="F55" i="2"/>
  <c r="F76" i="2"/>
  <c r="O76" i="2"/>
  <c r="O102" i="2"/>
  <c r="F102" i="2"/>
  <c r="E203" i="2"/>
  <c r="D424" i="1"/>
  <c r="O109" i="2"/>
  <c r="F109" i="2"/>
  <c r="F218" i="2"/>
  <c r="T104" i="3" s="1"/>
  <c r="T184" i="3" s="1"/>
  <c r="Q218" i="2"/>
  <c r="S218" i="2" s="1"/>
  <c r="E251" i="2"/>
  <c r="D428" i="1"/>
  <c r="F231" i="2"/>
  <c r="U105" i="3" s="1"/>
  <c r="U185" i="3" s="1"/>
  <c r="Q231" i="2"/>
  <c r="S231" i="2" s="1"/>
  <c r="O54" i="2"/>
  <c r="F54" i="2"/>
  <c r="F136" i="2"/>
  <c r="O136" i="2"/>
  <c r="O170" i="2"/>
  <c r="F170" i="2"/>
  <c r="O145" i="2"/>
  <c r="F145" i="2"/>
  <c r="E227" i="2"/>
  <c r="D426" i="1"/>
  <c r="F124" i="2"/>
  <c r="O124" i="2"/>
  <c r="O116" i="2"/>
  <c r="F116" i="2"/>
  <c r="F19" i="2"/>
  <c r="O19" i="2"/>
  <c r="O113" i="2"/>
  <c r="F113" i="2"/>
  <c r="Q236" i="2"/>
  <c r="S236" i="2" s="1"/>
  <c r="F236" i="2"/>
  <c r="U110" i="3" s="1"/>
  <c r="U190" i="3" s="1"/>
  <c r="E119" i="2"/>
  <c r="D417" i="1"/>
  <c r="F154" i="2"/>
  <c r="O154" i="2"/>
  <c r="F86" i="2"/>
  <c r="O86" i="2"/>
  <c r="Q223" i="2"/>
  <c r="S223" i="2" s="1"/>
  <c r="F223" i="2"/>
  <c r="T109" i="3" s="1"/>
  <c r="T189" i="3" s="1"/>
  <c r="F237" i="2"/>
  <c r="U111" i="3" s="1"/>
  <c r="U191" i="3" s="1"/>
  <c r="Q237" i="2"/>
  <c r="S237" i="2" s="1"/>
  <c r="O196" i="2"/>
  <c r="T196" i="2" s="1"/>
  <c r="F196" i="2"/>
  <c r="F41" i="2"/>
  <c r="O41" i="2"/>
  <c r="Q224" i="2"/>
  <c r="S224" i="2" s="1"/>
  <c r="F224" i="2"/>
  <c r="T110" i="3" s="1"/>
  <c r="T190" i="3" s="1"/>
  <c r="F80" i="2"/>
  <c r="O80" i="2"/>
  <c r="O28" i="2"/>
  <c r="F28" i="2"/>
  <c r="O13" i="2"/>
  <c r="F13" i="2"/>
  <c r="Q260" i="2"/>
  <c r="S260" i="2" s="1"/>
  <c r="F260" i="2"/>
  <c r="W110" i="3" s="1"/>
  <c r="W190" i="3" s="1"/>
  <c r="E83" i="2"/>
  <c r="D414" i="1"/>
  <c r="O182" i="2"/>
  <c r="F182" i="2"/>
  <c r="O58" i="2"/>
  <c r="F58" i="2"/>
  <c r="F194" i="2"/>
  <c r="O194" i="2"/>
  <c r="T194" i="2" s="1"/>
  <c r="Q221" i="2"/>
  <c r="S221" i="2" s="1"/>
  <c r="F221" i="2"/>
  <c r="T107" i="3" s="1"/>
  <c r="T187" i="3" s="1"/>
  <c r="Q242" i="2"/>
  <c r="S242" i="2" s="1"/>
  <c r="F242" i="2"/>
  <c r="V104" i="3" s="1"/>
  <c r="V184" i="3" s="1"/>
  <c r="Q238" i="2"/>
  <c r="S238" i="2" s="1"/>
  <c r="F238" i="2"/>
  <c r="U112" i="3" s="1"/>
  <c r="U192" i="3" s="1"/>
  <c r="Q240" i="2"/>
  <c r="S240" i="2" s="1"/>
  <c r="F240" i="2"/>
  <c r="V102" i="3" s="1"/>
  <c r="V182" i="3" s="1"/>
  <c r="O110" i="2"/>
  <c r="F110" i="2"/>
  <c r="O130" i="2"/>
  <c r="F130" i="2"/>
  <c r="F230" i="2"/>
  <c r="U104" i="3" s="1"/>
  <c r="U184" i="3" s="1"/>
  <c r="Q230" i="2"/>
  <c r="S230" i="2" s="1"/>
  <c r="E71" i="2"/>
  <c r="D413" i="1"/>
  <c r="O135" i="2"/>
  <c r="F135" i="2"/>
  <c r="F127" i="2"/>
  <c r="O127" i="2"/>
  <c r="F62" i="2"/>
  <c r="O62" i="2"/>
  <c r="O12" i="2"/>
  <c r="F12" i="2"/>
  <c r="F65" i="2"/>
  <c r="O65" i="2"/>
  <c r="O153" i="2"/>
  <c r="F153" i="2"/>
  <c r="O21" i="2"/>
  <c r="F21" i="2"/>
  <c r="O122" i="2"/>
  <c r="F122" i="2"/>
  <c r="F144" i="2"/>
  <c r="O144" i="2"/>
  <c r="E215" i="2"/>
  <c r="D425" i="1"/>
  <c r="F165" i="2"/>
  <c r="O165" i="2"/>
  <c r="O129" i="2"/>
  <c r="F129" i="2"/>
  <c r="O66" i="2"/>
  <c r="F66" i="2"/>
  <c r="F192" i="2"/>
  <c r="O192" i="2"/>
  <c r="T192" i="2" s="1"/>
  <c r="O176" i="2"/>
  <c r="F176" i="2"/>
  <c r="F139" i="2"/>
  <c r="O139" i="2"/>
  <c r="E23" i="2"/>
  <c r="D409" i="1"/>
  <c r="F184" i="2"/>
  <c r="O184" i="2"/>
  <c r="O164" i="2"/>
  <c r="F164" i="2"/>
  <c r="F202" i="2"/>
  <c r="O202" i="2"/>
  <c r="T202" i="2" s="1"/>
  <c r="F106" i="2"/>
  <c r="O106" i="2"/>
  <c r="F118" i="2"/>
  <c r="O118" i="2"/>
  <c r="O61" i="2"/>
  <c r="F61" i="2"/>
  <c r="F175" i="2"/>
  <c r="O175" i="2"/>
  <c r="F89" i="2"/>
  <c r="O89" i="2"/>
  <c r="O34" i="2"/>
  <c r="F34" i="2"/>
  <c r="O94" i="2"/>
  <c r="F94" i="2"/>
  <c r="F152" i="2"/>
  <c r="O152" i="2"/>
  <c r="F112" i="2"/>
  <c r="O112" i="2"/>
  <c r="E191" i="2"/>
  <c r="D423" i="1"/>
  <c r="F188" i="2"/>
  <c r="O188" i="2"/>
  <c r="F51" i="2"/>
  <c r="O51" i="2"/>
  <c r="F84" i="2"/>
  <c r="O84" i="2"/>
  <c r="O185" i="2"/>
  <c r="F185" i="2"/>
  <c r="E167" i="2"/>
  <c r="D421" i="1"/>
  <c r="E59" i="2"/>
  <c r="D412" i="1"/>
  <c r="F22" i="2"/>
  <c r="O22" i="2"/>
  <c r="F208" i="2"/>
  <c r="O208" i="2"/>
  <c r="T208" i="2" s="1"/>
  <c r="F25" i="2"/>
  <c r="O25" i="2"/>
  <c r="F241" i="2"/>
  <c r="V103" i="3" s="1"/>
  <c r="V183" i="3" s="1"/>
  <c r="Q241" i="2"/>
  <c r="S241" i="2" s="1"/>
  <c r="F74" i="2"/>
  <c r="O74" i="2"/>
  <c r="O168" i="2"/>
  <c r="F168" i="2"/>
  <c r="F92" i="2"/>
  <c r="O92" i="2"/>
  <c r="Q235" i="2"/>
  <c r="S235" i="2" s="1"/>
  <c r="F235" i="2"/>
  <c r="U109" i="3" s="1"/>
  <c r="U189" i="3" s="1"/>
  <c r="F166" i="2"/>
  <c r="O166" i="2"/>
  <c r="F128" i="2"/>
  <c r="O128" i="2"/>
  <c r="Q229" i="2"/>
  <c r="S229" i="2" s="1"/>
  <c r="F229" i="2"/>
  <c r="U103" i="3" s="1"/>
  <c r="U183" i="3" s="1"/>
  <c r="Q214" i="2"/>
  <c r="F214" i="2"/>
  <c r="S112" i="3" s="1"/>
  <c r="S192" i="3" s="1"/>
  <c r="E155" i="2"/>
  <c r="D420" i="1"/>
  <c r="F161" i="2"/>
  <c r="O161" i="2"/>
  <c r="O42" i="2"/>
  <c r="F42" i="2"/>
  <c r="F20" i="2"/>
  <c r="O20" i="2"/>
  <c r="E143" i="2"/>
  <c r="D419" i="1"/>
  <c r="O173" i="2"/>
  <c r="F173" i="2"/>
  <c r="O90" i="2"/>
  <c r="F90" i="2"/>
  <c r="O157" i="2"/>
  <c r="F157" i="2"/>
  <c r="F46" i="2"/>
  <c r="O46" i="2"/>
  <c r="F150" i="2"/>
  <c r="O150" i="2"/>
  <c r="F160" i="2"/>
  <c r="O160" i="2"/>
  <c r="O82" i="2"/>
  <c r="F82" i="2"/>
  <c r="O162" i="2"/>
  <c r="F162" i="2"/>
  <c r="F103" i="2"/>
  <c r="O103" i="2"/>
  <c r="O70" i="2"/>
  <c r="F70" i="2"/>
  <c r="F255" i="2"/>
  <c r="W105" i="3" s="1"/>
  <c r="W185" i="3" s="1"/>
  <c r="Q255" i="2"/>
  <c r="S255" i="2" s="1"/>
  <c r="F256" i="2"/>
  <c r="W106" i="3" s="1"/>
  <c r="W186" i="3" s="1"/>
  <c r="Q256" i="2"/>
  <c r="S256" i="2" s="1"/>
  <c r="O138" i="2"/>
  <c r="F138" i="2"/>
  <c r="E95" i="2"/>
  <c r="D415" i="1"/>
  <c r="F30" i="2"/>
  <c r="O30" i="2"/>
  <c r="F187" i="2"/>
  <c r="O187" i="2"/>
  <c r="F44" i="2"/>
  <c r="O44" i="2"/>
  <c r="O88" i="2"/>
  <c r="F88" i="2"/>
  <c r="F31" i="2"/>
  <c r="O31" i="2"/>
  <c r="E47" i="2"/>
  <c r="D411" i="1"/>
  <c r="F233" i="2"/>
  <c r="U107" i="3" s="1"/>
  <c r="U187" i="3" s="1"/>
  <c r="Q233" i="2"/>
  <c r="S233" i="2" s="1"/>
  <c r="O132" i="2"/>
  <c r="F132" i="2"/>
  <c r="F219" i="2"/>
  <c r="T105" i="3" s="1"/>
  <c r="T185" i="3" s="1"/>
  <c r="Q219" i="2"/>
  <c r="S219" i="2" s="1"/>
  <c r="F259" i="2"/>
  <c r="W109" i="3" s="1"/>
  <c r="W189" i="3" s="1"/>
  <c r="Q259" i="2"/>
  <c r="S259" i="2" s="1"/>
  <c r="F39" i="2"/>
  <c r="O39" i="2"/>
  <c r="F200" i="2"/>
  <c r="O200" i="2"/>
  <c r="T200" i="2" s="1"/>
  <c r="F210" i="2"/>
  <c r="O210" i="2"/>
  <c r="T210" i="2" s="1"/>
  <c r="F246" i="2"/>
  <c r="V108" i="3" s="1"/>
  <c r="V188" i="3" s="1"/>
  <c r="Q246" i="2"/>
  <c r="S246" i="2" s="1"/>
  <c r="F248" i="2"/>
  <c r="V110" i="3" s="1"/>
  <c r="V190" i="3" s="1"/>
  <c r="Q248" i="2"/>
  <c r="S248" i="2" s="1"/>
  <c r="F68" i="2"/>
  <c r="O68" i="2"/>
  <c r="F111" i="2"/>
  <c r="O111" i="2"/>
  <c r="F81" i="2"/>
  <c r="O81" i="2"/>
  <c r="F38" i="2"/>
  <c r="O38" i="2"/>
  <c r="F222" i="2"/>
  <c r="T108" i="3" s="1"/>
  <c r="T188" i="3" s="1"/>
  <c r="Q222" i="2"/>
  <c r="S222" i="2" s="1"/>
  <c r="O190" i="2"/>
  <c r="F190" i="2"/>
  <c r="O105" i="2"/>
  <c r="F105" i="2"/>
  <c r="O206" i="2"/>
  <c r="T206" i="2" s="1"/>
  <c r="F206" i="2"/>
  <c r="O123" i="2"/>
  <c r="F123" i="2"/>
  <c r="O43" i="2"/>
  <c r="F43" i="2"/>
  <c r="F78" i="2"/>
  <c r="O78" i="2"/>
  <c r="O193" i="2"/>
  <c r="T193" i="2" s="1"/>
  <c r="F193" i="2"/>
  <c r="F96" i="2"/>
  <c r="O96" i="2"/>
  <c r="O181" i="2"/>
  <c r="F181" i="2"/>
  <c r="O64" i="2"/>
  <c r="F64" i="2"/>
  <c r="O99" i="2"/>
  <c r="F99" i="2"/>
  <c r="O147" i="2"/>
  <c r="F147" i="2"/>
  <c r="F198" i="2"/>
  <c r="O198" i="2"/>
  <c r="T198" i="2" s="1"/>
  <c r="Q244" i="2"/>
  <c r="S244" i="2" s="1"/>
  <c r="F244" i="2"/>
  <c r="V106" i="3" s="1"/>
  <c r="V186" i="3" s="1"/>
  <c r="O134" i="2"/>
  <c r="F134" i="2"/>
  <c r="F205" i="2"/>
  <c r="O205" i="2"/>
  <c r="T205" i="2" s="1"/>
  <c r="O149" i="2"/>
  <c r="F149" i="2"/>
  <c r="F253" i="2"/>
  <c r="W103" i="3" s="1"/>
  <c r="W183" i="3" s="1"/>
  <c r="Q253" i="2"/>
  <c r="S253" i="2" s="1"/>
  <c r="F142" i="2"/>
  <c r="O142" i="2"/>
  <c r="S213" i="2"/>
  <c r="S316" i="2" s="1"/>
  <c r="Q316" i="2"/>
  <c r="O32" i="2"/>
  <c r="F32" i="2"/>
  <c r="Q234" i="2"/>
  <c r="S234" i="2" s="1"/>
  <c r="F234" i="2"/>
  <c r="U108" i="3" s="1"/>
  <c r="U188" i="3" s="1"/>
  <c r="F125" i="2"/>
  <c r="O125" i="2"/>
  <c r="O72" i="2"/>
  <c r="F72" i="2"/>
  <c r="F52" i="2"/>
  <c r="O52" i="2"/>
  <c r="F75" i="2"/>
  <c r="O75" i="2"/>
  <c r="O98" i="2"/>
  <c r="F98" i="2"/>
  <c r="F158" i="2"/>
  <c r="O158" i="2"/>
  <c r="O29" i="2"/>
  <c r="F29" i="2"/>
  <c r="O117" i="2"/>
  <c r="F117" i="2"/>
  <c r="O126" i="2"/>
  <c r="F126" i="2"/>
  <c r="O18" i="2"/>
  <c r="F18" i="2"/>
  <c r="O16" i="2"/>
  <c r="F16" i="2"/>
  <c r="O53" i="2"/>
  <c r="F53" i="2"/>
  <c r="O57" i="2"/>
  <c r="F57" i="2"/>
  <c r="Q250" i="2"/>
  <c r="S250" i="2" s="1"/>
  <c r="F250" i="2"/>
  <c r="V112" i="3" s="1"/>
  <c r="V192" i="3" s="1"/>
  <c r="F183" i="2"/>
  <c r="O183" i="2"/>
  <c r="O79" i="2"/>
  <c r="F79" i="2"/>
  <c r="F77" i="2"/>
  <c r="O77" i="2"/>
  <c r="Q247" i="2"/>
  <c r="S247" i="2" s="1"/>
  <c r="F247" i="2"/>
  <c r="V109" i="3" s="1"/>
  <c r="V189" i="3" s="1"/>
  <c r="F137" i="2"/>
  <c r="O137" i="2"/>
  <c r="O163" i="2"/>
  <c r="F163" i="2"/>
  <c r="E11" i="2"/>
  <c r="D408" i="1"/>
  <c r="Q257" i="2"/>
  <c r="S257" i="2" s="1"/>
  <c r="F257" i="2"/>
  <c r="W107" i="3" s="1"/>
  <c r="W187" i="3" s="1"/>
  <c r="F104" i="2"/>
  <c r="O104" i="2"/>
  <c r="E107" i="2"/>
  <c r="D416" i="1"/>
  <c r="O148" i="2"/>
  <c r="F148" i="2"/>
  <c r="F45" i="2"/>
  <c r="O45" i="2"/>
  <c r="F141" i="2"/>
  <c r="O141" i="2"/>
  <c r="O108" i="2"/>
  <c r="F108" i="2"/>
  <c r="E35" i="2"/>
  <c r="D410" i="1"/>
  <c r="O156" i="2"/>
  <c r="F156" i="2"/>
  <c r="F14" i="2"/>
  <c r="O14" i="2"/>
  <c r="F49" i="2"/>
  <c r="O49" i="2"/>
  <c r="O120" i="2"/>
  <c r="F120" i="2"/>
  <c r="O40" i="2"/>
  <c r="F40" i="2"/>
  <c r="O174" i="2"/>
  <c r="F174" i="2"/>
  <c r="F225" i="2"/>
  <c r="T111" i="3" s="1"/>
  <c r="T191" i="3" s="1"/>
  <c r="Q225" i="2"/>
  <c r="S225" i="2" s="1"/>
  <c r="F212" i="2"/>
  <c r="O212" i="2"/>
  <c r="T212" i="2" s="1"/>
  <c r="F26" i="2"/>
  <c r="O26" i="2"/>
  <c r="F24" i="2"/>
  <c r="O24" i="2"/>
  <c r="F17" i="2"/>
  <c r="O17" i="2"/>
  <c r="O151" i="2"/>
  <c r="F151" i="2"/>
  <c r="E131" i="2"/>
  <c r="D418" i="1"/>
  <c r="O15" i="2"/>
  <c r="F15" i="2"/>
  <c r="Q261" i="2"/>
  <c r="S261" i="2" s="1"/>
  <c r="F261" i="2"/>
  <c r="W111" i="3" s="1"/>
  <c r="W191" i="3" s="1"/>
  <c r="F171" i="2"/>
  <c r="O171" i="2"/>
  <c r="O63" i="2"/>
  <c r="F63" i="2"/>
  <c r="Q258" i="2"/>
  <c r="S258" i="2" s="1"/>
  <c r="F258" i="2"/>
  <c r="W108" i="3" s="1"/>
  <c r="W188" i="3" s="1"/>
  <c r="F69" i="2"/>
  <c r="O69" i="2"/>
  <c r="F91" i="2"/>
  <c r="O91" i="2"/>
  <c r="O48" i="2"/>
  <c r="F48" i="2"/>
  <c r="F195" i="2"/>
  <c r="O195" i="2"/>
  <c r="T195" i="2" s="1"/>
  <c r="F133" i="2"/>
  <c r="O133" i="2"/>
  <c r="O140" i="2"/>
  <c r="F140" i="2"/>
  <c r="O199" i="2"/>
  <c r="T199" i="2" s="1"/>
  <c r="F199" i="2"/>
  <c r="O56" i="2"/>
  <c r="F56" i="2"/>
  <c r="O209" i="2"/>
  <c r="T209" i="2" s="1"/>
  <c r="F209" i="2"/>
  <c r="F114" i="2"/>
  <c r="O114" i="2"/>
  <c r="F220" i="2"/>
  <c r="T106" i="3" s="1"/>
  <c r="T186" i="3" s="1"/>
  <c r="Q220" i="2"/>
  <c r="S220" i="2" s="1"/>
  <c r="O33" i="2"/>
  <c r="F33" i="2"/>
  <c r="F252" i="2"/>
  <c r="W102" i="3" s="1"/>
  <c r="W182" i="3" s="1"/>
  <c r="Q252" i="2"/>
  <c r="S252" i="2" s="1"/>
  <c r="F146" i="2"/>
  <c r="O146" i="2"/>
  <c r="F243" i="2"/>
  <c r="V105" i="3" s="1"/>
  <c r="V185" i="3" s="1"/>
  <c r="Q243" i="2"/>
  <c r="S243" i="2" s="1"/>
  <c r="F232" i="2"/>
  <c r="U106" i="3" s="1"/>
  <c r="U186" i="3" s="1"/>
  <c r="Q232" i="2"/>
  <c r="S232" i="2" s="1"/>
  <c r="F73" i="2"/>
  <c r="O73" i="2"/>
  <c r="Q245" i="2"/>
  <c r="S245" i="2" s="1"/>
  <c r="F245" i="2"/>
  <c r="V107" i="3" s="1"/>
  <c r="V187" i="3" s="1"/>
  <c r="E179" i="2"/>
  <c r="D422" i="1"/>
  <c r="F100" i="2"/>
  <c r="O100" i="2"/>
  <c r="E239" i="2"/>
  <c r="D427" i="1"/>
  <c r="Q254" i="2"/>
  <c r="S254" i="2" s="1"/>
  <c r="F254" i="2"/>
  <c r="W104" i="3" s="1"/>
  <c r="W184" i="3" s="1"/>
  <c r="O115" i="2"/>
  <c r="F115" i="2"/>
  <c r="E175" i="1"/>
  <c r="P19" i="6" s="1"/>
  <c r="E280" i="1"/>
  <c r="E305" i="1"/>
  <c r="E18" i="1"/>
  <c r="E118" i="1"/>
  <c r="K22" i="6" s="1"/>
  <c r="E286" i="1"/>
  <c r="E68" i="1"/>
  <c r="F20" i="6" s="1"/>
  <c r="E142" i="1"/>
  <c r="M22" i="6" s="1"/>
  <c r="E205" i="1"/>
  <c r="S13" i="6" s="1"/>
  <c r="E96" i="1"/>
  <c r="J12" i="6" s="1"/>
  <c r="E220" i="1"/>
  <c r="T16" i="6" s="1"/>
  <c r="E229" i="1"/>
  <c r="U13" i="6" s="1"/>
  <c r="E267" i="1"/>
  <c r="E209" i="1"/>
  <c r="S17" i="6" s="1"/>
  <c r="E192" i="1"/>
  <c r="R12" i="6" s="1"/>
  <c r="E324" i="1"/>
  <c r="E167" i="1"/>
  <c r="E187" i="1"/>
  <c r="Q19" i="6" s="1"/>
  <c r="E130" i="1"/>
  <c r="L22" i="6" s="1"/>
  <c r="E355" i="1"/>
  <c r="E73" i="1"/>
  <c r="H13" i="6" s="1"/>
  <c r="E182" i="1"/>
  <c r="Q14" i="6" s="1"/>
  <c r="E236" i="1"/>
  <c r="U20" i="6" s="1"/>
  <c r="E16" i="1"/>
  <c r="E163" i="1"/>
  <c r="O19" i="6" s="1"/>
  <c r="E184" i="1"/>
  <c r="Q16" i="6" s="1"/>
  <c r="E210" i="1"/>
  <c r="S18" i="6" s="1"/>
  <c r="E311" i="1"/>
  <c r="E217" i="1"/>
  <c r="T13" i="6" s="1"/>
  <c r="E97" i="1"/>
  <c r="J13" i="6" s="1"/>
  <c r="E326" i="1"/>
  <c r="E102" i="1"/>
  <c r="J18" i="6" s="1"/>
  <c r="E359" i="1"/>
  <c r="E47" i="1"/>
  <c r="E11" i="6" s="1"/>
  <c r="E339" i="1"/>
  <c r="E53" i="1"/>
  <c r="E17" i="6" s="1"/>
  <c r="E162" i="1"/>
  <c r="O18" i="6" s="1"/>
  <c r="E244" i="1"/>
  <c r="E93" i="1"/>
  <c r="I21" i="6" s="1"/>
  <c r="E278" i="1"/>
  <c r="E253" i="1"/>
  <c r="E335" i="1"/>
  <c r="E80" i="1"/>
  <c r="H20" i="6" s="1"/>
  <c r="E108" i="1"/>
  <c r="K12" i="6" s="1"/>
  <c r="E232" i="1"/>
  <c r="U16" i="6" s="1"/>
  <c r="E224" i="1"/>
  <c r="T20" i="6" s="1"/>
  <c r="E50" i="1"/>
  <c r="E14" i="6" s="1"/>
  <c r="E60" i="1"/>
  <c r="F12" i="6" s="1"/>
  <c r="E127" i="1"/>
  <c r="L19" i="6" s="1"/>
  <c r="E221" i="1"/>
  <c r="T17" i="6" s="1"/>
  <c r="E344" i="1"/>
  <c r="E227" i="1"/>
  <c r="E262" i="1"/>
  <c r="E194" i="1"/>
  <c r="R14" i="6" s="1"/>
  <c r="E331" i="1"/>
  <c r="E345" i="1"/>
  <c r="E304" i="1"/>
  <c r="E149" i="1"/>
  <c r="N17" i="6" s="1"/>
  <c r="E44" i="1"/>
  <c r="D20" i="6" s="1"/>
  <c r="E332" i="1"/>
  <c r="E188" i="1"/>
  <c r="Q20" i="6" s="1"/>
  <c r="E89" i="1"/>
  <c r="I17" i="6" s="1"/>
  <c r="E114" i="1"/>
  <c r="K18" i="6" s="1"/>
  <c r="E136" i="1"/>
  <c r="M16" i="6" s="1"/>
  <c r="E121" i="1"/>
  <c r="L13" i="6" s="1"/>
  <c r="E57" i="1"/>
  <c r="E21" i="6" s="1"/>
  <c r="E368" i="1"/>
  <c r="E191" i="1"/>
  <c r="E290" i="1"/>
  <c r="E72" i="1"/>
  <c r="H12" i="6" s="1"/>
  <c r="E166" i="1"/>
  <c r="O22" i="6" s="1"/>
  <c r="E302" i="1"/>
  <c r="E329" i="1"/>
  <c r="E350" i="1"/>
  <c r="E346" i="1"/>
  <c r="E83" i="1"/>
  <c r="I11" i="6" s="1"/>
  <c r="E348" i="1"/>
  <c r="E218" i="1"/>
  <c r="T14" i="6" s="1"/>
  <c r="E238" i="1"/>
  <c r="U22" i="6" s="1"/>
  <c r="E62" i="1"/>
  <c r="F14" i="6" s="1"/>
  <c r="E338" i="1"/>
  <c r="E101" i="1"/>
  <c r="J17" i="6" s="1"/>
  <c r="E179" i="1"/>
  <c r="E90" i="1"/>
  <c r="I18" i="6" s="1"/>
  <c r="E52" i="1"/>
  <c r="E16" i="6" s="1"/>
  <c r="E243" i="1"/>
  <c r="E235" i="1"/>
  <c r="U19" i="6" s="1"/>
  <c r="E170" i="1"/>
  <c r="P14" i="6" s="1"/>
  <c r="E120" i="1"/>
  <c r="L12" i="6" s="1"/>
  <c r="E23" i="1"/>
  <c r="C11" i="6" s="1"/>
  <c r="E173" i="1"/>
  <c r="P17" i="6" s="1"/>
  <c r="E261" i="1"/>
  <c r="E81" i="1"/>
  <c r="H21" i="6" s="1"/>
  <c r="E129" i="1"/>
  <c r="L21" i="6" s="1"/>
  <c r="E230" i="1"/>
  <c r="U14" i="6" s="1"/>
  <c r="E252" i="1"/>
  <c r="E323" i="1"/>
  <c r="E48" i="1"/>
  <c r="E12" i="6" s="1"/>
  <c r="E273" i="1"/>
  <c r="E237" i="1"/>
  <c r="U21" i="6" s="1"/>
  <c r="E77" i="1"/>
  <c r="H17" i="6" s="1"/>
  <c r="E31" i="1"/>
  <c r="C19" i="6" s="1"/>
  <c r="E174" i="1"/>
  <c r="P18" i="6" s="1"/>
  <c r="E14" i="1"/>
  <c r="E300" i="1"/>
  <c r="E284" i="1"/>
  <c r="E247" i="1"/>
  <c r="E131" i="1"/>
  <c r="E38" i="1"/>
  <c r="D14" i="6" s="1"/>
  <c r="E292" i="1"/>
  <c r="E74" i="1"/>
  <c r="H14" i="6" s="1"/>
  <c r="E115" i="1"/>
  <c r="K19" i="6" s="1"/>
  <c r="E272" i="1"/>
  <c r="E137" i="1"/>
  <c r="M17" i="6" s="1"/>
  <c r="E63" i="1"/>
  <c r="F15" i="6" s="1"/>
  <c r="E226" i="1"/>
  <c r="T22" i="6" s="1"/>
  <c r="E169" i="1"/>
  <c r="P13" i="6" s="1"/>
  <c r="E283" i="1"/>
  <c r="E34" i="1"/>
  <c r="C22" i="6" s="1"/>
  <c r="E197" i="1"/>
  <c r="R17" i="6" s="1"/>
  <c r="E201" i="1"/>
  <c r="R21" i="6" s="1"/>
  <c r="E95" i="1"/>
  <c r="J11" i="6" s="1"/>
  <c r="E106" i="1"/>
  <c r="J22" i="6" s="1"/>
  <c r="E260" i="1"/>
  <c r="E165" i="1"/>
  <c r="O21" i="6" s="1"/>
  <c r="E358" i="1"/>
  <c r="E109" i="1"/>
  <c r="K13" i="6" s="1"/>
  <c r="E11" i="1"/>
  <c r="E291" i="1"/>
  <c r="E12" i="1"/>
  <c r="E319" i="1"/>
  <c r="E195" i="1"/>
  <c r="R15" i="6" s="1"/>
  <c r="E55" i="1"/>
  <c r="E19" i="6" s="1"/>
  <c r="E145" i="1"/>
  <c r="N13" i="6" s="1"/>
  <c r="E370" i="1"/>
  <c r="E40" i="1"/>
  <c r="D16" i="6" s="1"/>
  <c r="E271" i="1"/>
  <c r="E349" i="1"/>
  <c r="E312" i="1"/>
  <c r="E100" i="1"/>
  <c r="J16" i="6" s="1"/>
  <c r="E343" i="1"/>
  <c r="E66" i="1"/>
  <c r="F18" i="6" s="1"/>
  <c r="E24" i="1"/>
  <c r="C12" i="6" s="1"/>
  <c r="E263" i="1"/>
  <c r="E150" i="1"/>
  <c r="N18" i="6" s="1"/>
  <c r="E251" i="1"/>
  <c r="E281" i="1"/>
  <c r="E198" i="1"/>
  <c r="R18" i="6" s="1"/>
  <c r="E265" i="1"/>
  <c r="E154" i="1"/>
  <c r="N22" i="6" s="1"/>
  <c r="E258" i="1"/>
  <c r="E268" i="1"/>
  <c r="E190" i="1"/>
  <c r="Q22" i="6" s="1"/>
  <c r="E270" i="1"/>
  <c r="E211" i="1"/>
  <c r="S19" i="6" s="1"/>
  <c r="E103" i="1"/>
  <c r="J19" i="6" s="1"/>
  <c r="E178" i="1"/>
  <c r="P22" i="6" s="1"/>
  <c r="E363" i="1"/>
  <c r="E364" i="1"/>
  <c r="E112" i="1"/>
  <c r="K16" i="6" s="1"/>
  <c r="E78" i="1"/>
  <c r="H18" i="6" s="1"/>
  <c r="E246" i="1"/>
  <c r="E85" i="1"/>
  <c r="I13" i="6" s="1"/>
  <c r="E203" i="1"/>
  <c r="E138" i="1"/>
  <c r="M18" i="6" s="1"/>
  <c r="E295" i="1"/>
  <c r="E152" i="1"/>
  <c r="N20" i="6" s="1"/>
  <c r="E196" i="1"/>
  <c r="R16" i="6" s="1"/>
  <c r="E139" i="1"/>
  <c r="M19" i="6" s="1"/>
  <c r="E155" i="1"/>
  <c r="E341" i="1"/>
  <c r="E240" i="1"/>
  <c r="E327" i="1"/>
  <c r="E43" i="1"/>
  <c r="D19" i="6" s="1"/>
  <c r="E367" i="1"/>
  <c r="E49" i="1"/>
  <c r="E13" i="6" s="1"/>
  <c r="E61" i="1"/>
  <c r="F13" i="6" s="1"/>
  <c r="E147" i="1"/>
  <c r="N15" i="6" s="1"/>
  <c r="E308" i="1"/>
  <c r="E318" i="1"/>
  <c r="E354" i="1"/>
  <c r="E356" i="1"/>
  <c r="E176" i="1"/>
  <c r="P20" i="6" s="1"/>
  <c r="E219" i="1"/>
  <c r="T15" i="6" s="1"/>
  <c r="E189" i="1"/>
  <c r="Q21" i="6" s="1"/>
  <c r="E146" i="1"/>
  <c r="N14" i="6" s="1"/>
  <c r="E330" i="1"/>
  <c r="E298" i="1"/>
  <c r="E25" i="1"/>
  <c r="C13" i="6" s="1"/>
  <c r="E213" i="1"/>
  <c r="S21" i="6" s="1"/>
  <c r="E17" i="1"/>
  <c r="E65" i="1"/>
  <c r="F17" i="6" s="1"/>
  <c r="E314" i="1"/>
  <c r="E82" i="1"/>
  <c r="H22" i="6" s="1"/>
  <c r="E35" i="1"/>
  <c r="D11" i="6" s="1"/>
  <c r="E231" i="1"/>
  <c r="U15" i="6" s="1"/>
  <c r="E111" i="1"/>
  <c r="K15" i="6" s="1"/>
  <c r="E151" i="1"/>
  <c r="N19" i="6" s="1"/>
  <c r="E104" i="1"/>
  <c r="J20" i="6" s="1"/>
  <c r="E186" i="1"/>
  <c r="Q18" i="6" s="1"/>
  <c r="E46" i="1"/>
  <c r="D22" i="6" s="1"/>
  <c r="E39" i="1"/>
  <c r="D15" i="6" s="1"/>
  <c r="E301" i="1"/>
  <c r="E21" i="1"/>
  <c r="E204" i="1"/>
  <c r="S12" i="6" s="1"/>
  <c r="E289" i="1"/>
  <c r="E110" i="1"/>
  <c r="K14" i="6" s="1"/>
  <c r="E172" i="1"/>
  <c r="P16" i="6" s="1"/>
  <c r="E207" i="1"/>
  <c r="S15" i="6" s="1"/>
  <c r="E255" i="1"/>
  <c r="E306" i="1"/>
  <c r="E352" i="1"/>
  <c r="E242" i="1"/>
  <c r="E313" i="1"/>
  <c r="E257" i="1"/>
  <c r="E361" i="1"/>
  <c r="E15" i="1"/>
  <c r="E84" i="1"/>
  <c r="I12" i="6" s="1"/>
  <c r="E117" i="1"/>
  <c r="K21" i="6" s="1"/>
  <c r="E250" i="1"/>
  <c r="E42" i="1"/>
  <c r="D18" i="6" s="1"/>
  <c r="E140" i="1"/>
  <c r="M20" i="6" s="1"/>
  <c r="E342" i="1"/>
  <c r="E233" i="1"/>
  <c r="U17" i="6" s="1"/>
  <c r="E180" i="1"/>
  <c r="Q12" i="6" s="1"/>
  <c r="E160" i="1"/>
  <c r="O16" i="6" s="1"/>
  <c r="E76" i="1"/>
  <c r="H16" i="6" s="1"/>
  <c r="E183" i="1"/>
  <c r="Q15" i="6" s="1"/>
  <c r="E87" i="1"/>
  <c r="I15" i="6" s="1"/>
  <c r="E32" i="1"/>
  <c r="C20" i="6" s="1"/>
  <c r="E206" i="1"/>
  <c r="S14" i="6" s="1"/>
  <c r="E51" i="1"/>
  <c r="E15" i="6" s="1"/>
  <c r="E99" i="1"/>
  <c r="J15" i="6" s="1"/>
  <c r="E266" i="1"/>
  <c r="E310" i="1"/>
  <c r="E214" i="1"/>
  <c r="S22" i="6" s="1"/>
  <c r="E225" i="1"/>
  <c r="T21" i="6" s="1"/>
  <c r="E234" i="1"/>
  <c r="U18" i="6" s="1"/>
  <c r="E113" i="1"/>
  <c r="K17" i="6" s="1"/>
  <c r="E126" i="1"/>
  <c r="L18" i="6" s="1"/>
  <c r="E92" i="1"/>
  <c r="I20" i="6" s="1"/>
  <c r="E158" i="1"/>
  <c r="O14" i="6" s="1"/>
  <c r="E124" i="1"/>
  <c r="L16" i="6" s="1"/>
  <c r="E161" i="1"/>
  <c r="O17" i="6" s="1"/>
  <c r="E202" i="1"/>
  <c r="R22" i="6" s="1"/>
  <c r="E294" i="1"/>
  <c r="E168" i="1"/>
  <c r="P12" i="6" s="1"/>
  <c r="E299" i="1"/>
  <c r="E296" i="1"/>
  <c r="E159" i="1"/>
  <c r="O15" i="6" s="1"/>
  <c r="E64" i="1"/>
  <c r="F16" i="6" s="1"/>
  <c r="E91" i="1"/>
  <c r="I19" i="6" s="1"/>
  <c r="E293" i="1"/>
  <c r="E275" i="1"/>
  <c r="E20" i="1"/>
  <c r="E185" i="1"/>
  <c r="Q17" i="6" s="1"/>
  <c r="E59" i="1"/>
  <c r="F11" i="6" s="1"/>
  <c r="E316" i="1"/>
  <c r="E245" i="1"/>
  <c r="E133" i="1"/>
  <c r="M13" i="6" s="1"/>
  <c r="E119" i="1"/>
  <c r="E276" i="1"/>
  <c r="E200" i="1"/>
  <c r="R20" i="6" s="1"/>
  <c r="E274" i="1"/>
  <c r="E337" i="1"/>
  <c r="E45" i="1"/>
  <c r="D21" i="6" s="1"/>
  <c r="E269" i="1"/>
  <c r="E128" i="1"/>
  <c r="L20" i="6" s="1"/>
  <c r="E334" i="1"/>
  <c r="E365" i="1"/>
  <c r="E69" i="1"/>
  <c r="F21" i="6" s="1"/>
  <c r="E285" i="1"/>
  <c r="E212" i="1"/>
  <c r="S20" i="6" s="1"/>
  <c r="E36" i="1"/>
  <c r="D12" i="6" s="1"/>
  <c r="E215" i="1"/>
  <c r="E325" i="1"/>
  <c r="E357" i="1"/>
  <c r="E54" i="1"/>
  <c r="E18" i="6" s="1"/>
  <c r="E193" i="1"/>
  <c r="R13" i="6" s="1"/>
  <c r="E277" i="1"/>
  <c r="E256" i="1"/>
  <c r="E288" i="1"/>
  <c r="E315" i="1"/>
  <c r="E153" i="1"/>
  <c r="N21" i="6" s="1"/>
  <c r="E135" i="1"/>
  <c r="M15" i="6" s="1"/>
  <c r="E144" i="1"/>
  <c r="N12" i="6" s="1"/>
  <c r="E249" i="1"/>
  <c r="E309" i="1"/>
  <c r="E41" i="1"/>
  <c r="D17" i="6" s="1"/>
  <c r="E336" i="1"/>
  <c r="E33" i="1"/>
  <c r="C21" i="6" s="1"/>
  <c r="E216" i="1"/>
  <c r="T12" i="6" s="1"/>
  <c r="E98" i="1"/>
  <c r="J14" i="6" s="1"/>
  <c r="E143" i="1"/>
  <c r="E297" i="1"/>
  <c r="E264" i="1"/>
  <c r="E94" i="1"/>
  <c r="I22" i="6" s="1"/>
  <c r="E122" i="1"/>
  <c r="L14" i="6" s="1"/>
  <c r="E157" i="1"/>
  <c r="O13" i="6" s="1"/>
  <c r="E58" i="1"/>
  <c r="E22" i="6" s="1"/>
  <c r="E70" i="1"/>
  <c r="F22" i="6" s="1"/>
  <c r="E228" i="1"/>
  <c r="U12" i="6" s="1"/>
  <c r="E148" i="1"/>
  <c r="N16" i="6" s="1"/>
  <c r="E282" i="1"/>
  <c r="E333" i="1"/>
  <c r="E320" i="1"/>
  <c r="E134" i="1"/>
  <c r="M14" i="6" s="1"/>
  <c r="E132" i="1"/>
  <c r="M12" i="6" s="1"/>
  <c r="E86" i="1"/>
  <c r="I14" i="6" s="1"/>
  <c r="E71" i="1"/>
  <c r="H11" i="6" s="1"/>
  <c r="E125" i="1"/>
  <c r="L17" i="6" s="1"/>
  <c r="E259" i="1"/>
  <c r="E239" i="1"/>
  <c r="E88" i="1"/>
  <c r="I16" i="6" s="1"/>
  <c r="E123" i="1"/>
  <c r="L15" i="6" s="1"/>
  <c r="E369" i="1"/>
  <c r="E29" i="1"/>
  <c r="C17" i="6" s="1"/>
  <c r="E37" i="1"/>
  <c r="D13" i="6" s="1"/>
  <c r="E279" i="1"/>
  <c r="E171" i="1"/>
  <c r="P15" i="6" s="1"/>
  <c r="E366" i="1"/>
  <c r="E79" i="1"/>
  <c r="H19" i="6" s="1"/>
  <c r="E177" i="1"/>
  <c r="P21" i="6" s="1"/>
  <c r="E105" i="1"/>
  <c r="J21" i="6" s="1"/>
  <c r="E13" i="1"/>
  <c r="E199" i="1"/>
  <c r="R19" i="6" s="1"/>
  <c r="E156" i="1"/>
  <c r="O12" i="6" s="1"/>
  <c r="E303" i="1"/>
  <c r="E27" i="1"/>
  <c r="C15" i="6" s="1"/>
  <c r="E241" i="1"/>
  <c r="E248" i="1"/>
  <c r="E307" i="1"/>
  <c r="E19" i="1"/>
  <c r="E56" i="1"/>
  <c r="E20" i="6" s="1"/>
  <c r="E164" i="1"/>
  <c r="O20" i="6" s="1"/>
  <c r="E67" i="1"/>
  <c r="F19" i="6" s="1"/>
  <c r="E317" i="1"/>
  <c r="E22" i="1"/>
  <c r="E222" i="1"/>
  <c r="T18" i="6" s="1"/>
  <c r="E75" i="1"/>
  <c r="H15" i="6" s="1"/>
  <c r="E328" i="1"/>
  <c r="E26" i="1"/>
  <c r="C14" i="6" s="1"/>
  <c r="E141" i="1"/>
  <c r="M21" i="6" s="1"/>
  <c r="E360" i="1"/>
  <c r="E116" i="1"/>
  <c r="K20" i="6" s="1"/>
  <c r="E254" i="1"/>
  <c r="E351" i="1"/>
  <c r="E340" i="1"/>
  <c r="E181" i="1"/>
  <c r="Q13" i="6" s="1"/>
  <c r="E353" i="1"/>
  <c r="E287" i="1"/>
  <c r="E208" i="1"/>
  <c r="S16" i="6" s="1"/>
  <c r="E347" i="1"/>
  <c r="E362" i="1"/>
  <c r="E30" i="1"/>
  <c r="C18" i="6" s="1"/>
  <c r="E223" i="1"/>
  <c r="T19" i="6" s="1"/>
  <c r="E28" i="1"/>
  <c r="C16" i="6" s="1"/>
  <c r="E107" i="1"/>
  <c r="K11" i="6" s="1"/>
  <c r="G22" i="6" l="1"/>
  <c r="B22" i="6"/>
  <c r="I21" i="7"/>
  <c r="AC21" i="6"/>
  <c r="F21" i="7"/>
  <c r="Z21" i="6"/>
  <c r="K21" i="7"/>
  <c r="AE21" i="6"/>
  <c r="Z17" i="6"/>
  <c r="F17" i="7"/>
  <c r="Z18" i="6"/>
  <c r="F18" i="7"/>
  <c r="V22" i="6"/>
  <c r="B22" i="7"/>
  <c r="AB13" i="6"/>
  <c r="H13" i="7"/>
  <c r="F13" i="7"/>
  <c r="Z13" i="6"/>
  <c r="B17" i="6"/>
  <c r="G17" i="6"/>
  <c r="AA20" i="6"/>
  <c r="G20" i="7"/>
  <c r="AD17" i="6"/>
  <c r="J17" i="7"/>
  <c r="J24" i="6"/>
  <c r="G14" i="6"/>
  <c r="B14" i="6"/>
  <c r="K12" i="7"/>
  <c r="AE12" i="6"/>
  <c r="E414" i="1"/>
  <c r="R11" i="6"/>
  <c r="R24" i="6" s="1"/>
  <c r="I20" i="7"/>
  <c r="AC20" i="6"/>
  <c r="W13" i="6"/>
  <c r="C13" i="7"/>
  <c r="G17" i="7"/>
  <c r="AA17" i="6"/>
  <c r="J56" i="2"/>
  <c r="F110" i="3"/>
  <c r="F190" i="3" s="1"/>
  <c r="J120" i="2"/>
  <c r="L102" i="3"/>
  <c r="L182" i="3" s="1"/>
  <c r="J126" i="2"/>
  <c r="L108" i="3"/>
  <c r="L188" i="3" s="1"/>
  <c r="J75" i="2"/>
  <c r="H105" i="3"/>
  <c r="H185" i="3" s="1"/>
  <c r="S103" i="3"/>
  <c r="S183" i="3" s="1"/>
  <c r="J205" i="2"/>
  <c r="J78" i="2"/>
  <c r="H108" i="3"/>
  <c r="H188" i="3" s="1"/>
  <c r="O143" i="2"/>
  <c r="O311" i="2" s="1"/>
  <c r="N52" i="3" s="1"/>
  <c r="N53" i="3" s="1"/>
  <c r="N54" i="3" s="1"/>
  <c r="F143" i="2"/>
  <c r="E311" i="2"/>
  <c r="O155" i="2"/>
  <c r="O312" i="2" s="1"/>
  <c r="O52" i="3" s="1"/>
  <c r="O53" i="3" s="1"/>
  <c r="O54" i="3" s="1"/>
  <c r="E312" i="2"/>
  <c r="F155" i="2"/>
  <c r="I110" i="3"/>
  <c r="I190" i="3" s="1"/>
  <c r="J92" i="2"/>
  <c r="D103" i="3"/>
  <c r="D183" i="3" s="1"/>
  <c r="J25" i="2"/>
  <c r="O167" i="2"/>
  <c r="O313" i="2" s="1"/>
  <c r="P52" i="3" s="1"/>
  <c r="P53" i="3" s="1"/>
  <c r="P54" i="3" s="1"/>
  <c r="F167" i="2"/>
  <c r="E313" i="2"/>
  <c r="J112" i="2"/>
  <c r="K106" i="3"/>
  <c r="K186" i="3" s="1"/>
  <c r="I107" i="3"/>
  <c r="I187" i="3" s="1"/>
  <c r="J89" i="2"/>
  <c r="K24" i="6"/>
  <c r="F11" i="7"/>
  <c r="Z11" i="6"/>
  <c r="E422" i="1"/>
  <c r="AE15" i="6"/>
  <c r="K15" i="7"/>
  <c r="AB17" i="6"/>
  <c r="H17" i="7"/>
  <c r="B20" i="7"/>
  <c r="V20" i="6"/>
  <c r="H24" i="6"/>
  <c r="AB20" i="6"/>
  <c r="H20" i="7"/>
  <c r="D17" i="7"/>
  <c r="X17" i="6"/>
  <c r="AD13" i="6"/>
  <c r="J13" i="7"/>
  <c r="D14" i="7"/>
  <c r="X14" i="6"/>
  <c r="B14" i="7"/>
  <c r="V14" i="6"/>
  <c r="C14" i="7"/>
  <c r="W14" i="6"/>
  <c r="L12" i="7"/>
  <c r="AF12" i="6"/>
  <c r="G19" i="7"/>
  <c r="AA19" i="6"/>
  <c r="B13" i="7"/>
  <c r="V13" i="6"/>
  <c r="AF21" i="6"/>
  <c r="L21" i="7"/>
  <c r="E410" i="1"/>
  <c r="N11" i="6"/>
  <c r="N24" i="6" s="1"/>
  <c r="AD12" i="6"/>
  <c r="J12" i="7"/>
  <c r="G21" i="7"/>
  <c r="AA21" i="6"/>
  <c r="Z12" i="6"/>
  <c r="F12" i="7"/>
  <c r="E13" i="7"/>
  <c r="Y13" i="6"/>
  <c r="AC13" i="6"/>
  <c r="I13" i="7"/>
  <c r="E21" i="7"/>
  <c r="Y21" i="6"/>
  <c r="L17" i="7"/>
  <c r="AF17" i="6"/>
  <c r="X22" i="6"/>
  <c r="D22" i="7"/>
  <c r="E12" i="7"/>
  <c r="Y12" i="6"/>
  <c r="L11" i="6"/>
  <c r="L24" i="6" s="1"/>
  <c r="E408" i="1"/>
  <c r="G20" i="6"/>
  <c r="B20" i="6"/>
  <c r="E11" i="7"/>
  <c r="Y11" i="6"/>
  <c r="E421" i="1"/>
  <c r="G15" i="6"/>
  <c r="B15" i="6"/>
  <c r="AA13" i="6"/>
  <c r="G13" i="7"/>
  <c r="AE18" i="6"/>
  <c r="K18" i="7"/>
  <c r="L19" i="7"/>
  <c r="AF19" i="6"/>
  <c r="I15" i="7"/>
  <c r="AC15" i="6"/>
  <c r="O11" i="6"/>
  <c r="O24" i="6" s="1"/>
  <c r="E411" i="1"/>
  <c r="Z19" i="6"/>
  <c r="F19" i="7"/>
  <c r="L15" i="7"/>
  <c r="AF15" i="6"/>
  <c r="D18" i="7"/>
  <c r="X18" i="6"/>
  <c r="E20" i="7"/>
  <c r="Y20" i="6"/>
  <c r="I11" i="7"/>
  <c r="E425" i="1"/>
  <c r="AC11" i="6"/>
  <c r="I24" i="6"/>
  <c r="AE14" i="6"/>
  <c r="K14" i="7"/>
  <c r="G16" i="7"/>
  <c r="AA16" i="6"/>
  <c r="AC19" i="6"/>
  <c r="I19" i="7"/>
  <c r="C22" i="7"/>
  <c r="W22" i="6"/>
  <c r="AD20" i="6"/>
  <c r="J20" i="7"/>
  <c r="J11" i="7"/>
  <c r="E426" i="1"/>
  <c r="AD11" i="6"/>
  <c r="I14" i="7"/>
  <c r="AC14" i="6"/>
  <c r="G18" i="6"/>
  <c r="B18" i="6"/>
  <c r="Q239" i="2"/>
  <c r="F239" i="2"/>
  <c r="E319" i="2"/>
  <c r="E314" i="2"/>
  <c r="F179" i="2"/>
  <c r="O179" i="2"/>
  <c r="O314" i="2" s="1"/>
  <c r="Q52" i="3" s="1"/>
  <c r="Q53" i="3" s="1"/>
  <c r="Q54" i="3" s="1"/>
  <c r="H103" i="3"/>
  <c r="H183" i="3" s="1"/>
  <c r="J73" i="2"/>
  <c r="M103" i="3"/>
  <c r="M183" i="3" s="1"/>
  <c r="J133" i="2"/>
  <c r="J69" i="2"/>
  <c r="G111" i="3"/>
  <c r="G191" i="3" s="1"/>
  <c r="E310" i="2"/>
  <c r="O131" i="2"/>
  <c r="O310" i="2" s="1"/>
  <c r="M52" i="3" s="1"/>
  <c r="M53" i="3" s="1"/>
  <c r="M54" i="3" s="1"/>
  <c r="F131" i="2"/>
  <c r="J17" i="2"/>
  <c r="C107" i="3"/>
  <c r="C187" i="3" s="1"/>
  <c r="D104" i="3"/>
  <c r="D184" i="3" s="1"/>
  <c r="J26" i="2"/>
  <c r="J49" i="2"/>
  <c r="F103" i="3"/>
  <c r="F183" i="3" s="1"/>
  <c r="J45" i="2"/>
  <c r="E111" i="3"/>
  <c r="E191" i="3" s="1"/>
  <c r="F107" i="2"/>
  <c r="O107" i="2"/>
  <c r="O308" i="2" s="1"/>
  <c r="K52" i="3" s="1"/>
  <c r="K53" i="3" s="1"/>
  <c r="K54" i="3" s="1"/>
  <c r="E308" i="2"/>
  <c r="H102" i="3"/>
  <c r="H182" i="3" s="1"/>
  <c r="J72" i="2"/>
  <c r="N105" i="3"/>
  <c r="N185" i="3" s="1"/>
  <c r="J147" i="2"/>
  <c r="G106" i="3"/>
  <c r="G186" i="3" s="1"/>
  <c r="J64" i="2"/>
  <c r="J123" i="2"/>
  <c r="L105" i="3"/>
  <c r="L185" i="3" s="1"/>
  <c r="J105" i="2"/>
  <c r="J111" i="3"/>
  <c r="J191" i="3" s="1"/>
  <c r="M102" i="3"/>
  <c r="M182" i="3" s="1"/>
  <c r="J132" i="2"/>
  <c r="I106" i="3"/>
  <c r="I186" i="3" s="1"/>
  <c r="J88" i="2"/>
  <c r="G112" i="3"/>
  <c r="G192" i="3" s="1"/>
  <c r="J70" i="2"/>
  <c r="J162" i="2"/>
  <c r="O108" i="3"/>
  <c r="O188" i="3" s="1"/>
  <c r="I108" i="3"/>
  <c r="I188" i="3" s="1"/>
  <c r="J90" i="2"/>
  <c r="J42" i="2"/>
  <c r="E108" i="3"/>
  <c r="E188" i="3" s="1"/>
  <c r="I112" i="3"/>
  <c r="I192" i="3" s="1"/>
  <c r="J94" i="2"/>
  <c r="G103" i="3"/>
  <c r="G183" i="3" s="1"/>
  <c r="J61" i="2"/>
  <c r="J164" i="2"/>
  <c r="O110" i="3"/>
  <c r="O190" i="3" s="1"/>
  <c r="P110" i="3"/>
  <c r="P190" i="3" s="1"/>
  <c r="J176" i="2"/>
  <c r="G108" i="3"/>
  <c r="G188" i="3" s="1"/>
  <c r="J66" i="2"/>
  <c r="C111" i="3"/>
  <c r="C191" i="3" s="1"/>
  <c r="J21" i="2"/>
  <c r="M105" i="3"/>
  <c r="M185" i="3" s="1"/>
  <c r="J135" i="2"/>
  <c r="K104" i="3"/>
  <c r="K184" i="3" s="1"/>
  <c r="J110" i="2"/>
  <c r="F112" i="3"/>
  <c r="F192" i="3" s="1"/>
  <c r="J58" i="2"/>
  <c r="J13" i="2"/>
  <c r="C103" i="3"/>
  <c r="C183" i="3" s="1"/>
  <c r="J113" i="2"/>
  <c r="K107" i="3"/>
  <c r="K187" i="3" s="1"/>
  <c r="K110" i="3"/>
  <c r="K190" i="3" s="1"/>
  <c r="J116" i="2"/>
  <c r="P104" i="3"/>
  <c r="P184" i="3" s="1"/>
  <c r="J170" i="2"/>
  <c r="J54" i="2"/>
  <c r="F108" i="3"/>
  <c r="F188" i="3" s="1"/>
  <c r="J109" i="2"/>
  <c r="K103" i="3"/>
  <c r="K183" i="3" s="1"/>
  <c r="J108" i="3"/>
  <c r="J188" i="3" s="1"/>
  <c r="J102" i="2"/>
  <c r="J55" i="2"/>
  <c r="F109" i="3"/>
  <c r="F189" i="3" s="1"/>
  <c r="J36" i="2"/>
  <c r="E102" i="3"/>
  <c r="E182" i="3" s="1"/>
  <c r="J169" i="2"/>
  <c r="P103" i="3"/>
  <c r="P183" i="3" s="1"/>
  <c r="J37" i="2"/>
  <c r="E103" i="3"/>
  <c r="E183" i="3" s="1"/>
  <c r="J107" i="3"/>
  <c r="J187" i="3" s="1"/>
  <c r="J101" i="2"/>
  <c r="L103" i="3"/>
  <c r="L183" i="3" s="1"/>
  <c r="J121" i="2"/>
  <c r="I111" i="3"/>
  <c r="I191" i="3" s="1"/>
  <c r="J93" i="2"/>
  <c r="P112" i="3"/>
  <c r="P192" i="3" s="1"/>
  <c r="J178" i="2"/>
  <c r="J172" i="2"/>
  <c r="P106" i="3"/>
  <c r="P186" i="3" s="1"/>
  <c r="AD16" i="6"/>
  <c r="J16" i="7"/>
  <c r="G15" i="7"/>
  <c r="AA15" i="6"/>
  <c r="V21" i="6"/>
  <c r="B21" i="7"/>
  <c r="C16" i="7"/>
  <c r="W16" i="6"/>
  <c r="C15" i="7"/>
  <c r="W15" i="6"/>
  <c r="V18" i="6"/>
  <c r="B18" i="7"/>
  <c r="D16" i="7"/>
  <c r="X16" i="6"/>
  <c r="C11" i="7"/>
  <c r="E419" i="1"/>
  <c r="W11" i="6"/>
  <c r="K22" i="7"/>
  <c r="AE22" i="6"/>
  <c r="N109" i="3"/>
  <c r="N189" i="3" s="1"/>
  <c r="J151" i="2"/>
  <c r="P108" i="3"/>
  <c r="P188" i="3" s="1"/>
  <c r="J174" i="2"/>
  <c r="J148" i="2"/>
  <c r="N106" i="3"/>
  <c r="N186" i="3" s="1"/>
  <c r="J57" i="2"/>
  <c r="F111" i="3"/>
  <c r="F191" i="3" s="1"/>
  <c r="J158" i="2"/>
  <c r="O104" i="3"/>
  <c r="O184" i="3" s="1"/>
  <c r="J96" i="2"/>
  <c r="J102" i="3"/>
  <c r="J182" i="3" s="1"/>
  <c r="E303" i="2"/>
  <c r="O47" i="2"/>
  <c r="O303" i="2" s="1"/>
  <c r="F52" i="3" s="1"/>
  <c r="F53" i="3" s="1"/>
  <c r="F54" i="3" s="1"/>
  <c r="F47" i="2"/>
  <c r="J187" i="2"/>
  <c r="Q109" i="3"/>
  <c r="Q189" i="3" s="1"/>
  <c r="E112" i="3"/>
  <c r="E192" i="3" s="1"/>
  <c r="J46" i="2"/>
  <c r="O112" i="3"/>
  <c r="O192" i="3" s="1"/>
  <c r="J166" i="2"/>
  <c r="J22" i="2"/>
  <c r="C112" i="3"/>
  <c r="C192" i="3" s="1"/>
  <c r="J84" i="2"/>
  <c r="I102" i="3"/>
  <c r="I182" i="3" s="1"/>
  <c r="J106" i="2"/>
  <c r="J112" i="3"/>
  <c r="J192" i="3" s="1"/>
  <c r="N102" i="3"/>
  <c r="N182" i="3" s="1"/>
  <c r="J144" i="2"/>
  <c r="J62" i="2"/>
  <c r="G104" i="3"/>
  <c r="G184" i="3" s="1"/>
  <c r="E306" i="2"/>
  <c r="O83" i="2"/>
  <c r="O306" i="2" s="1"/>
  <c r="I52" i="3" s="1"/>
  <c r="I53" i="3" s="1"/>
  <c r="I54" i="3" s="1"/>
  <c r="F83" i="2"/>
  <c r="E309" i="2"/>
  <c r="F119" i="2"/>
  <c r="O119" i="2"/>
  <c r="O309" i="2" s="1"/>
  <c r="L52" i="3" s="1"/>
  <c r="L53" i="3" s="1"/>
  <c r="L54" i="3" s="1"/>
  <c r="F251" i="2"/>
  <c r="E320" i="2"/>
  <c r="Q251" i="2"/>
  <c r="J204" i="2"/>
  <c r="S102" i="3"/>
  <c r="S182" i="3" s="1"/>
  <c r="J211" i="2"/>
  <c r="S109" i="3"/>
  <c r="S189" i="3" s="1"/>
  <c r="Q108" i="3"/>
  <c r="Q188" i="3" s="1"/>
  <c r="J186" i="2"/>
  <c r="K11" i="7"/>
  <c r="E427" i="1"/>
  <c r="AE11" i="6"/>
  <c r="AC16" i="6"/>
  <c r="I16" i="7"/>
  <c r="G19" i="6"/>
  <c r="B19" i="6"/>
  <c r="L18" i="7"/>
  <c r="AF18" i="6"/>
  <c r="B11" i="7"/>
  <c r="E418" i="1"/>
  <c r="V11" i="6"/>
  <c r="W19" i="6"/>
  <c r="C19" i="7"/>
  <c r="D12" i="7"/>
  <c r="X12" i="6"/>
  <c r="H15" i="7"/>
  <c r="AB15" i="6"/>
  <c r="H16" i="7"/>
  <c r="AB16" i="6"/>
  <c r="Z20" i="6"/>
  <c r="F20" i="7"/>
  <c r="G22" i="7"/>
  <c r="AA22" i="6"/>
  <c r="AD18" i="6"/>
  <c r="J18" i="7"/>
  <c r="AF13" i="6"/>
  <c r="L13" i="7"/>
  <c r="AE16" i="6"/>
  <c r="K16" i="7"/>
  <c r="K20" i="7"/>
  <c r="AE20" i="6"/>
  <c r="AF16" i="6"/>
  <c r="L16" i="7"/>
  <c r="W18" i="6"/>
  <c r="C18" i="7"/>
  <c r="D11" i="7"/>
  <c r="X11" i="6"/>
  <c r="E420" i="1"/>
  <c r="J19" i="7"/>
  <c r="AD19" i="6"/>
  <c r="AF22" i="6"/>
  <c r="L22" i="7"/>
  <c r="H19" i="7"/>
  <c r="AB19" i="6"/>
  <c r="G11" i="6"/>
  <c r="B11" i="6"/>
  <c r="C20" i="7"/>
  <c r="W20" i="6"/>
  <c r="Y19" i="6"/>
  <c r="E19" i="7"/>
  <c r="D20" i="7"/>
  <c r="X20" i="6"/>
  <c r="AA12" i="6"/>
  <c r="G12" i="7"/>
  <c r="X21" i="6"/>
  <c r="D21" i="7"/>
  <c r="W12" i="6"/>
  <c r="C12" i="7"/>
  <c r="C24" i="6"/>
  <c r="B15" i="7"/>
  <c r="V15" i="6"/>
  <c r="Q11" i="6"/>
  <c r="Q24" i="6" s="1"/>
  <c r="E413" i="1"/>
  <c r="AD14" i="6"/>
  <c r="J14" i="7"/>
  <c r="F14" i="7"/>
  <c r="Z14" i="6"/>
  <c r="J21" i="7"/>
  <c r="AD21" i="6"/>
  <c r="AD15" i="6"/>
  <c r="J15" i="7"/>
  <c r="L11" i="7"/>
  <c r="E428" i="1"/>
  <c r="AF11" i="6"/>
  <c r="H11" i="7"/>
  <c r="AB11" i="6"/>
  <c r="E424" i="1"/>
  <c r="AE19" i="6"/>
  <c r="K19" i="7"/>
  <c r="P11" i="6"/>
  <c r="P24" i="6" s="1"/>
  <c r="E412" i="1"/>
  <c r="X15" i="6"/>
  <c r="D15" i="7"/>
  <c r="J106" i="3"/>
  <c r="J186" i="3" s="1"/>
  <c r="J100" i="2"/>
  <c r="K101" i="2" s="1"/>
  <c r="N104" i="3"/>
  <c r="N184" i="3" s="1"/>
  <c r="J146" i="2"/>
  <c r="K108" i="3"/>
  <c r="K188" i="3" s="1"/>
  <c r="J114" i="2"/>
  <c r="R105" i="3"/>
  <c r="R185" i="3" s="1"/>
  <c r="J195" i="2"/>
  <c r="I109" i="3"/>
  <c r="I189" i="3" s="1"/>
  <c r="J91" i="2"/>
  <c r="K92" i="2" s="1"/>
  <c r="P105" i="3"/>
  <c r="P185" i="3" s="1"/>
  <c r="J171" i="2"/>
  <c r="D102" i="3"/>
  <c r="D182" i="3" s="1"/>
  <c r="J24" i="2"/>
  <c r="J212" i="2"/>
  <c r="S110" i="3"/>
  <c r="S190" i="3" s="1"/>
  <c r="J14" i="2"/>
  <c r="C104" i="3"/>
  <c r="C184" i="3" s="1"/>
  <c r="F35" i="2"/>
  <c r="E302" i="2"/>
  <c r="O35" i="2"/>
  <c r="O302" i="2" s="1"/>
  <c r="E52" i="3" s="1"/>
  <c r="E53" i="3" s="1"/>
  <c r="E54" i="3" s="1"/>
  <c r="M111" i="3"/>
  <c r="M191" i="3" s="1"/>
  <c r="J141" i="2"/>
  <c r="J110" i="3"/>
  <c r="J190" i="3" s="1"/>
  <c r="J104" i="2"/>
  <c r="E300" i="2"/>
  <c r="O11" i="2"/>
  <c r="O300" i="2" s="1"/>
  <c r="C52" i="3" s="1"/>
  <c r="F11" i="2"/>
  <c r="J137" i="2"/>
  <c r="M107" i="3"/>
  <c r="M187" i="3" s="1"/>
  <c r="J77" i="2"/>
  <c r="H107" i="3"/>
  <c r="H187" i="3" s="1"/>
  <c r="Q105" i="3"/>
  <c r="Q185" i="3" s="1"/>
  <c r="J183" i="2"/>
  <c r="J104" i="3"/>
  <c r="J184" i="3" s="1"/>
  <c r="J98" i="2"/>
  <c r="D110" i="3"/>
  <c r="D190" i="3" s="1"/>
  <c r="J32" i="2"/>
  <c r="J149" i="2"/>
  <c r="N107" i="3"/>
  <c r="N187" i="3" s="1"/>
  <c r="M104" i="3"/>
  <c r="M184" i="3" s="1"/>
  <c r="J134" i="2"/>
  <c r="J99" i="2"/>
  <c r="J105" i="3"/>
  <c r="J185" i="3" s="1"/>
  <c r="J181" i="2"/>
  <c r="Q103" i="3"/>
  <c r="Q183" i="3" s="1"/>
  <c r="J193" i="2"/>
  <c r="R103" i="3"/>
  <c r="R183" i="3" s="1"/>
  <c r="J43" i="2"/>
  <c r="E109" i="3"/>
  <c r="E189" i="3" s="1"/>
  <c r="J206" i="2"/>
  <c r="S104" i="3"/>
  <c r="S184" i="3" s="1"/>
  <c r="Q112" i="3"/>
  <c r="Q192" i="3" s="1"/>
  <c r="J190" i="2"/>
  <c r="J138" i="2"/>
  <c r="M108" i="3"/>
  <c r="M188" i="3" s="1"/>
  <c r="H112" i="3"/>
  <c r="H192" i="3" s="1"/>
  <c r="J82" i="2"/>
  <c r="J157" i="2"/>
  <c r="O103" i="3"/>
  <c r="O183" i="3" s="1"/>
  <c r="P107" i="3"/>
  <c r="P187" i="3" s="1"/>
  <c r="J173" i="2"/>
  <c r="P102" i="3"/>
  <c r="P182" i="3" s="1"/>
  <c r="J168" i="2"/>
  <c r="J185" i="2"/>
  <c r="Q107" i="3"/>
  <c r="Q187" i="3" s="1"/>
  <c r="J34" i="2"/>
  <c r="D112" i="3"/>
  <c r="D192" i="3" s="1"/>
  <c r="J129" i="2"/>
  <c r="L111" i="3"/>
  <c r="L191" i="3" s="1"/>
  <c r="L104" i="3"/>
  <c r="L184" i="3" s="1"/>
  <c r="J122" i="2"/>
  <c r="J153" i="2"/>
  <c r="N111" i="3"/>
  <c r="N191" i="3" s="1"/>
  <c r="C102" i="3"/>
  <c r="C182" i="3" s="1"/>
  <c r="J12" i="2"/>
  <c r="K13" i="2" s="1"/>
  <c r="J130" i="2"/>
  <c r="L112" i="3"/>
  <c r="L192" i="3" s="1"/>
  <c r="Q104" i="3"/>
  <c r="Q184" i="3" s="1"/>
  <c r="J182" i="2"/>
  <c r="D106" i="3"/>
  <c r="D186" i="3" s="1"/>
  <c r="J28" i="2"/>
  <c r="R106" i="3"/>
  <c r="R186" i="3" s="1"/>
  <c r="J196" i="2"/>
  <c r="J145" i="2"/>
  <c r="N103" i="3"/>
  <c r="N183" i="3" s="1"/>
  <c r="R111" i="3"/>
  <c r="R191" i="3" s="1"/>
  <c r="J201" i="2"/>
  <c r="J180" i="2"/>
  <c r="Q102" i="3"/>
  <c r="Q182" i="3" s="1"/>
  <c r="I103" i="3"/>
  <c r="I183" i="3" s="1"/>
  <c r="J85" i="2"/>
  <c r="I105" i="3"/>
  <c r="I185" i="3" s="1"/>
  <c r="J87" i="2"/>
  <c r="K88" i="2" s="1"/>
  <c r="S317" i="2"/>
  <c r="J60" i="2"/>
  <c r="K61" i="2" s="1"/>
  <c r="G102" i="3"/>
  <c r="G182" i="3" s="1"/>
  <c r="J103" i="3"/>
  <c r="J183" i="3" s="1"/>
  <c r="J97" i="2"/>
  <c r="F104" i="3"/>
  <c r="F184" i="3" s="1"/>
  <c r="J50" i="2"/>
  <c r="R107" i="3"/>
  <c r="R187" i="3" s="1"/>
  <c r="J197" i="2"/>
  <c r="K17" i="7"/>
  <c r="AE17" i="6"/>
  <c r="F24" i="6"/>
  <c r="B21" i="6"/>
  <c r="G21" i="6"/>
  <c r="AB14" i="6"/>
  <c r="H14" i="7"/>
  <c r="AC18" i="6"/>
  <c r="I18" i="7"/>
  <c r="K13" i="7"/>
  <c r="AE13" i="6"/>
  <c r="G12" i="6"/>
  <c r="B12" i="6"/>
  <c r="E409" i="1"/>
  <c r="M11" i="6"/>
  <c r="M24" i="6" s="1"/>
  <c r="W21" i="6"/>
  <c r="C21" i="7"/>
  <c r="AA14" i="6"/>
  <c r="G14" i="7"/>
  <c r="J33" i="2"/>
  <c r="D111" i="3"/>
  <c r="D191" i="3" s="1"/>
  <c r="M110" i="3"/>
  <c r="M190" i="3" s="1"/>
  <c r="J140" i="2"/>
  <c r="J15" i="2"/>
  <c r="C105" i="3"/>
  <c r="C185" i="3" s="1"/>
  <c r="J16" i="2"/>
  <c r="C106" i="3"/>
  <c r="C186" i="3" s="1"/>
  <c r="J29" i="2"/>
  <c r="D107" i="3"/>
  <c r="D187" i="3" s="1"/>
  <c r="H111" i="3"/>
  <c r="H191" i="3" s="1"/>
  <c r="J81" i="2"/>
  <c r="J68" i="2"/>
  <c r="G110" i="3"/>
  <c r="G190" i="3" s="1"/>
  <c r="R110" i="3"/>
  <c r="R190" i="3" s="1"/>
  <c r="J200" i="2"/>
  <c r="O95" i="2"/>
  <c r="O307" i="2" s="1"/>
  <c r="J52" i="3" s="1"/>
  <c r="J53" i="3" s="1"/>
  <c r="J54" i="3" s="1"/>
  <c r="F95" i="2"/>
  <c r="E307" i="2"/>
  <c r="O106" i="3"/>
  <c r="O186" i="3" s="1"/>
  <c r="J160" i="2"/>
  <c r="J74" i="2"/>
  <c r="H104" i="3"/>
  <c r="H184" i="3" s="1"/>
  <c r="Q110" i="3"/>
  <c r="Q190" i="3" s="1"/>
  <c r="J188" i="2"/>
  <c r="O23" i="2"/>
  <c r="O301" i="2" s="1"/>
  <c r="D52" i="3" s="1"/>
  <c r="D53" i="3" s="1"/>
  <c r="D54" i="3" s="1"/>
  <c r="F23" i="2"/>
  <c r="E301" i="2"/>
  <c r="J165" i="2"/>
  <c r="O111" i="3"/>
  <c r="O191" i="3" s="1"/>
  <c r="G107" i="3"/>
  <c r="G187" i="3" s="1"/>
  <c r="J65" i="2"/>
  <c r="J80" i="2"/>
  <c r="H110" i="3"/>
  <c r="H190" i="3" s="1"/>
  <c r="E107" i="3"/>
  <c r="E187" i="3" s="1"/>
  <c r="J41" i="2"/>
  <c r="I104" i="3"/>
  <c r="I184" i="3" s="1"/>
  <c r="J86" i="2"/>
  <c r="F227" i="2"/>
  <c r="E318" i="2"/>
  <c r="Q227" i="2"/>
  <c r="S105" i="3"/>
  <c r="S185" i="3" s="1"/>
  <c r="J207" i="2"/>
  <c r="P111" i="3"/>
  <c r="P191" i="3" s="1"/>
  <c r="J177" i="2"/>
  <c r="AF14" i="6"/>
  <c r="L14" i="7"/>
  <c r="G13" i="6"/>
  <c r="B13" i="6"/>
  <c r="Y15" i="6"/>
  <c r="E15" i="7"/>
  <c r="Y18" i="6"/>
  <c r="E18" i="7"/>
  <c r="T11" i="6"/>
  <c r="T24" i="6" s="1"/>
  <c r="E416" i="1"/>
  <c r="I22" i="7"/>
  <c r="AC22" i="6"/>
  <c r="V17" i="6"/>
  <c r="B17" i="7"/>
  <c r="G11" i="7"/>
  <c r="AA11" i="6"/>
  <c r="E423" i="1"/>
  <c r="W17" i="6"/>
  <c r="C17" i="7"/>
  <c r="AA18" i="6"/>
  <c r="G18" i="7"/>
  <c r="D24" i="6"/>
  <c r="F22" i="7"/>
  <c r="Z22" i="6"/>
  <c r="H18" i="7"/>
  <c r="AB18" i="6"/>
  <c r="B12" i="7"/>
  <c r="V12" i="6"/>
  <c r="S11" i="6"/>
  <c r="S24" i="6" s="1"/>
  <c r="E415" i="1"/>
  <c r="D13" i="7"/>
  <c r="X13" i="6"/>
  <c r="E17" i="7"/>
  <c r="Y17" i="6"/>
  <c r="AB12" i="6"/>
  <c r="H12" i="7"/>
  <c r="X19" i="6"/>
  <c r="D19" i="7"/>
  <c r="Z15" i="6"/>
  <c r="F15" i="7"/>
  <c r="F16" i="7"/>
  <c r="Z16" i="6"/>
  <c r="V19" i="6"/>
  <c r="B19" i="7"/>
  <c r="AD22" i="6"/>
  <c r="J22" i="7"/>
  <c r="AC17" i="6"/>
  <c r="I17" i="7"/>
  <c r="L20" i="7"/>
  <c r="AF20" i="6"/>
  <c r="U11" i="6"/>
  <c r="U24" i="6" s="1"/>
  <c r="E417" i="1"/>
  <c r="E14" i="7"/>
  <c r="Y14" i="6"/>
  <c r="B16" i="7"/>
  <c r="V16" i="6"/>
  <c r="E24" i="6"/>
  <c r="G16" i="6"/>
  <c r="B16" i="6"/>
  <c r="AC12" i="6"/>
  <c r="I12" i="7"/>
  <c r="Y22" i="6"/>
  <c r="E22" i="7"/>
  <c r="E16" i="7"/>
  <c r="Y16" i="6"/>
  <c r="K109" i="3"/>
  <c r="K189" i="3" s="1"/>
  <c r="J115" i="2"/>
  <c r="S107" i="3"/>
  <c r="S187" i="3" s="1"/>
  <c r="J209" i="2"/>
  <c r="R109" i="3"/>
  <c r="R189" i="3" s="1"/>
  <c r="J199" i="2"/>
  <c r="F102" i="3"/>
  <c r="F182" i="3" s="1"/>
  <c r="J48" i="2"/>
  <c r="K49" i="2" s="1"/>
  <c r="G105" i="3"/>
  <c r="G185" i="3" s="1"/>
  <c r="J63" i="2"/>
  <c r="E106" i="3"/>
  <c r="E186" i="3" s="1"/>
  <c r="J40" i="2"/>
  <c r="O102" i="3"/>
  <c r="O182" i="3" s="1"/>
  <c r="J156" i="2"/>
  <c r="K102" i="3"/>
  <c r="K182" i="3" s="1"/>
  <c r="J108" i="2"/>
  <c r="K109" i="2" s="1"/>
  <c r="J163" i="2"/>
  <c r="O109" i="3"/>
  <c r="O189" i="3" s="1"/>
  <c r="H109" i="3"/>
  <c r="H189" i="3" s="1"/>
  <c r="J79" i="2"/>
  <c r="F107" i="3"/>
  <c r="F187" i="3" s="1"/>
  <c r="J53" i="2"/>
  <c r="J18" i="2"/>
  <c r="C108" i="3"/>
  <c r="C188" i="3" s="1"/>
  <c r="K111" i="3"/>
  <c r="K191" i="3" s="1"/>
  <c r="J117" i="2"/>
  <c r="F106" i="3"/>
  <c r="F186" i="3" s="1"/>
  <c r="J52" i="2"/>
  <c r="K53" i="2" s="1"/>
  <c r="L107" i="3"/>
  <c r="L187" i="3" s="1"/>
  <c r="J125" i="2"/>
  <c r="J142" i="2"/>
  <c r="M112" i="3"/>
  <c r="M192" i="3" s="1"/>
  <c r="J198" i="2"/>
  <c r="R108" i="3"/>
  <c r="R188" i="3" s="1"/>
  <c r="J38" i="2"/>
  <c r="E104" i="3"/>
  <c r="E184" i="3" s="1"/>
  <c r="J111" i="2"/>
  <c r="K112" i="2" s="1"/>
  <c r="K105" i="3"/>
  <c r="K185" i="3" s="1"/>
  <c r="J210" i="2"/>
  <c r="K211" i="2" s="1"/>
  <c r="S108" i="3"/>
  <c r="S188" i="3" s="1"/>
  <c r="J39" i="2"/>
  <c r="E105" i="3"/>
  <c r="E185" i="3" s="1"/>
  <c r="D109" i="3"/>
  <c r="D189" i="3" s="1"/>
  <c r="J31" i="2"/>
  <c r="E110" i="3"/>
  <c r="E190" i="3" s="1"/>
  <c r="J44" i="2"/>
  <c r="J30" i="2"/>
  <c r="D108" i="3"/>
  <c r="D188" i="3" s="1"/>
  <c r="J103" i="2"/>
  <c r="J109" i="3"/>
  <c r="J189" i="3" s="1"/>
  <c r="J150" i="2"/>
  <c r="N108" i="3"/>
  <c r="N188" i="3" s="1"/>
  <c r="C110" i="3"/>
  <c r="C190" i="3" s="1"/>
  <c r="J20" i="2"/>
  <c r="J161" i="2"/>
  <c r="O107" i="3"/>
  <c r="O187" i="3" s="1"/>
  <c r="J128" i="2"/>
  <c r="K129" i="2" s="1"/>
  <c r="L110" i="3"/>
  <c r="L190" i="3" s="1"/>
  <c r="J208" i="2"/>
  <c r="S106" i="3"/>
  <c r="S186" i="3" s="1"/>
  <c r="E304" i="2"/>
  <c r="F59" i="2"/>
  <c r="O59" i="2"/>
  <c r="O304" i="2" s="1"/>
  <c r="G52" i="3" s="1"/>
  <c r="G53" i="3" s="1"/>
  <c r="G54" i="3" s="1"/>
  <c r="F105" i="3"/>
  <c r="F185" i="3" s="1"/>
  <c r="J51" i="2"/>
  <c r="O191" i="2"/>
  <c r="F191" i="2"/>
  <c r="E315" i="2"/>
  <c r="J152" i="2"/>
  <c r="N110" i="3"/>
  <c r="N190" i="3" s="1"/>
  <c r="P109" i="3"/>
  <c r="P189" i="3" s="1"/>
  <c r="J175" i="2"/>
  <c r="K176" i="2" s="1"/>
  <c r="J118" i="2"/>
  <c r="K112" i="3"/>
  <c r="K192" i="3" s="1"/>
  <c r="J202" i="2"/>
  <c r="R112" i="3"/>
  <c r="R192" i="3" s="1"/>
  <c r="Q106" i="3"/>
  <c r="Q186" i="3" s="1"/>
  <c r="J184" i="2"/>
  <c r="J139" i="2"/>
  <c r="M109" i="3"/>
  <c r="M189" i="3" s="1"/>
  <c r="R102" i="3"/>
  <c r="R182" i="3" s="1"/>
  <c r="J192" i="2"/>
  <c r="E317" i="2"/>
  <c r="F215" i="2"/>
  <c r="Q215" i="2"/>
  <c r="Q317" i="2" s="1"/>
  <c r="T52" i="3" s="1"/>
  <c r="L109" i="3"/>
  <c r="L189" i="3" s="1"/>
  <c r="J127" i="2"/>
  <c r="F71" i="2"/>
  <c r="O71" i="2"/>
  <c r="O305" i="2" s="1"/>
  <c r="H52" i="3" s="1"/>
  <c r="H53" i="3" s="1"/>
  <c r="H54" i="3" s="1"/>
  <c r="E305" i="2"/>
  <c r="J194" i="2"/>
  <c r="R104" i="3"/>
  <c r="R184" i="3" s="1"/>
  <c r="N112" i="3"/>
  <c r="N192" i="3" s="1"/>
  <c r="J154" i="2"/>
  <c r="J19" i="2"/>
  <c r="K20" i="2" s="1"/>
  <c r="C109" i="3"/>
  <c r="C189" i="3" s="1"/>
  <c r="J124" i="2"/>
  <c r="L106" i="3"/>
  <c r="L186" i="3" s="1"/>
  <c r="J136" i="2"/>
  <c r="K137" i="2" s="1"/>
  <c r="M106" i="3"/>
  <c r="M186" i="3" s="1"/>
  <c r="E316" i="2"/>
  <c r="O203" i="2"/>
  <c r="F203" i="2"/>
  <c r="J76" i="2"/>
  <c r="K77" i="2" s="1"/>
  <c r="H106" i="3"/>
  <c r="H186" i="3" s="1"/>
  <c r="Q111" i="3"/>
  <c r="Q191" i="3" s="1"/>
  <c r="J189" i="2"/>
  <c r="J27" i="2"/>
  <c r="D105" i="3"/>
  <c r="D185" i="3" s="1"/>
  <c r="O105" i="3"/>
  <c r="O185" i="3" s="1"/>
  <c r="J159" i="2"/>
  <c r="K160" i="2" s="1"/>
  <c r="J67" i="2"/>
  <c r="K68" i="2" s="1"/>
  <c r="G109" i="3"/>
  <c r="G189" i="3" s="1"/>
  <c r="K210" i="2" l="1"/>
  <c r="K205" i="2"/>
  <c r="K145" i="2"/>
  <c r="K159" i="2"/>
  <c r="K149" i="2"/>
  <c r="K171" i="2"/>
  <c r="K136" i="2"/>
  <c r="K67" i="2"/>
  <c r="K26" i="2"/>
  <c r="K206" i="2"/>
  <c r="K54" i="2"/>
  <c r="K42" i="2"/>
  <c r="K66" i="2"/>
  <c r="K201" i="2"/>
  <c r="K141" i="2"/>
  <c r="K29" i="2"/>
  <c r="K174" i="2"/>
  <c r="K135" i="2"/>
  <c r="K33" i="2"/>
  <c r="K184" i="2"/>
  <c r="K25" i="2"/>
  <c r="K115" i="2"/>
  <c r="X24" i="6"/>
  <c r="X33" i="6" s="1"/>
  <c r="K195" i="2"/>
  <c r="K21" i="2"/>
  <c r="K125" i="2"/>
  <c r="K153" i="2"/>
  <c r="K52" i="2"/>
  <c r="K104" i="2"/>
  <c r="K40" i="2"/>
  <c r="K199" i="2"/>
  <c r="K164" i="2"/>
  <c r="K181" i="2"/>
  <c r="K186" i="2"/>
  <c r="K105" i="2"/>
  <c r="K212" i="2"/>
  <c r="X36" i="6"/>
  <c r="X34" i="6"/>
  <c r="X42" i="6"/>
  <c r="X41" i="6"/>
  <c r="X31" i="6"/>
  <c r="X35" i="6"/>
  <c r="X39" i="6"/>
  <c r="X32" i="6"/>
  <c r="X38" i="6"/>
  <c r="X37" i="6"/>
  <c r="AE24" i="6"/>
  <c r="K102" i="2"/>
  <c r="K148" i="2"/>
  <c r="J24" i="7"/>
  <c r="AC24" i="6"/>
  <c r="Y24" i="6"/>
  <c r="N36" i="6"/>
  <c r="N39" i="6"/>
  <c r="N33" i="6"/>
  <c r="N41" i="6"/>
  <c r="N35" i="6"/>
  <c r="N34" i="6"/>
  <c r="N40" i="6"/>
  <c r="N38" i="6"/>
  <c r="N37" i="6"/>
  <c r="N31" i="6"/>
  <c r="N42" i="6"/>
  <c r="N32" i="6"/>
  <c r="K41" i="6"/>
  <c r="K34" i="6"/>
  <c r="K39" i="6"/>
  <c r="K31" i="6"/>
  <c r="K35" i="6"/>
  <c r="K33" i="6"/>
  <c r="K36" i="6"/>
  <c r="K38" i="6"/>
  <c r="K32" i="6"/>
  <c r="K37" i="6"/>
  <c r="K42" i="6"/>
  <c r="K40" i="6"/>
  <c r="J143" i="2"/>
  <c r="K143" i="2" s="1"/>
  <c r="N101" i="3"/>
  <c r="N181" i="3" s="1"/>
  <c r="F311" i="2"/>
  <c r="K28" i="2"/>
  <c r="J71" i="2"/>
  <c r="H101" i="3"/>
  <c r="H181" i="3" s="1"/>
  <c r="F305" i="2"/>
  <c r="J203" i="2"/>
  <c r="K203" i="2" s="1"/>
  <c r="F316" i="2"/>
  <c r="S101" i="3"/>
  <c r="S181" i="3" s="1"/>
  <c r="S193" i="3" s="1"/>
  <c r="K209" i="2"/>
  <c r="K151" i="2"/>
  <c r="K31" i="2"/>
  <c r="K39" i="2"/>
  <c r="K19" i="2"/>
  <c r="T36" i="6"/>
  <c r="T34" i="6"/>
  <c r="T33" i="6"/>
  <c r="T42" i="6"/>
  <c r="T41" i="6"/>
  <c r="T31" i="6"/>
  <c r="T40" i="6"/>
  <c r="T39" i="6"/>
  <c r="T35" i="6"/>
  <c r="T37" i="6"/>
  <c r="T32" i="6"/>
  <c r="T38" i="6"/>
  <c r="K87" i="2"/>
  <c r="K75" i="2"/>
  <c r="J95" i="2"/>
  <c r="F307" i="2"/>
  <c r="J101" i="3"/>
  <c r="J181" i="3" s="1"/>
  <c r="K197" i="2"/>
  <c r="T203" i="2"/>
  <c r="T316" i="2" s="1"/>
  <c r="O316" i="2"/>
  <c r="K193" i="2"/>
  <c r="K185" i="2"/>
  <c r="T191" i="2"/>
  <c r="T315" i="2" s="1"/>
  <c r="O315" i="2"/>
  <c r="R52" i="3" s="1"/>
  <c r="R53" i="3" s="1"/>
  <c r="R54" i="3" s="1"/>
  <c r="G101" i="3"/>
  <c r="G181" i="3" s="1"/>
  <c r="F304" i="2"/>
  <c r="J59" i="2"/>
  <c r="K59" i="2" s="1"/>
  <c r="K45" i="2"/>
  <c r="K126" i="2"/>
  <c r="K157" i="2"/>
  <c r="K64" i="2"/>
  <c r="K200" i="2"/>
  <c r="K116" i="2"/>
  <c r="U37" i="6"/>
  <c r="U32" i="6"/>
  <c r="U34" i="6"/>
  <c r="U39" i="6"/>
  <c r="U42" i="6"/>
  <c r="U35" i="6"/>
  <c r="U41" i="6"/>
  <c r="U31" i="6"/>
  <c r="U36" i="6"/>
  <c r="U40" i="6"/>
  <c r="U38" i="6"/>
  <c r="U33" i="6"/>
  <c r="AA24" i="6"/>
  <c r="S227" i="2"/>
  <c r="S318" i="2" s="1"/>
  <c r="Q318" i="2"/>
  <c r="U52" i="3" s="1"/>
  <c r="K81" i="2"/>
  <c r="K189" i="2"/>
  <c r="K161" i="2"/>
  <c r="K69" i="2"/>
  <c r="K30" i="2"/>
  <c r="K16" i="2"/>
  <c r="K198" i="2"/>
  <c r="K98" i="2"/>
  <c r="K158" i="2"/>
  <c r="K139" i="2"/>
  <c r="K207" i="2"/>
  <c r="K194" i="2"/>
  <c r="K100" i="2"/>
  <c r="K150" i="2"/>
  <c r="K78" i="2"/>
  <c r="C53" i="3"/>
  <c r="C54" i="3" s="1"/>
  <c r="F302" i="2"/>
  <c r="E101" i="3"/>
  <c r="E181" i="3" s="1"/>
  <c r="J35" i="2"/>
  <c r="K35" i="2" s="1"/>
  <c r="AF24" i="6"/>
  <c r="Q39" i="6"/>
  <c r="Q38" i="6"/>
  <c r="Q35" i="6"/>
  <c r="Q41" i="6"/>
  <c r="Q36" i="6"/>
  <c r="Q32" i="6"/>
  <c r="Q42" i="6"/>
  <c r="Q40" i="6"/>
  <c r="Q34" i="6"/>
  <c r="Q31" i="6"/>
  <c r="Q33" i="6"/>
  <c r="Q37" i="6"/>
  <c r="B24" i="6"/>
  <c r="V24" i="6"/>
  <c r="K187" i="2"/>
  <c r="W101" i="3"/>
  <c r="W181" i="3" s="1"/>
  <c r="W193" i="3" s="1"/>
  <c r="F320" i="2"/>
  <c r="I101" i="3"/>
  <c r="J83" i="2"/>
  <c r="F306" i="2"/>
  <c r="K63" i="2"/>
  <c r="K152" i="2"/>
  <c r="W24" i="6"/>
  <c r="K38" i="2"/>
  <c r="K37" i="2"/>
  <c r="K55" i="2"/>
  <c r="K14" i="2"/>
  <c r="K43" i="2"/>
  <c r="K163" i="2"/>
  <c r="K27" i="2"/>
  <c r="M101" i="3"/>
  <c r="M181" i="3" s="1"/>
  <c r="F310" i="2"/>
  <c r="J131" i="2"/>
  <c r="K70" i="2"/>
  <c r="I42" i="6"/>
  <c r="I41" i="6"/>
  <c r="I35" i="6"/>
  <c r="I37" i="6"/>
  <c r="I38" i="6"/>
  <c r="I39" i="6"/>
  <c r="I33" i="6"/>
  <c r="I31" i="6"/>
  <c r="I36" i="6"/>
  <c r="I32" i="6"/>
  <c r="I40" i="6"/>
  <c r="I34" i="6"/>
  <c r="F24" i="7"/>
  <c r="K79" i="2"/>
  <c r="K76" i="2"/>
  <c r="K121" i="2"/>
  <c r="M41" i="6"/>
  <c r="M35" i="6"/>
  <c r="M40" i="6"/>
  <c r="M37" i="6"/>
  <c r="M31" i="6"/>
  <c r="M33" i="6"/>
  <c r="M39" i="6"/>
  <c r="M38" i="6"/>
  <c r="M32" i="6"/>
  <c r="M42" i="6"/>
  <c r="M36" i="6"/>
  <c r="M34" i="6"/>
  <c r="G24" i="6"/>
  <c r="K94" i="2"/>
  <c r="K91" i="2"/>
  <c r="K133" i="2"/>
  <c r="K134" i="2"/>
  <c r="V101" i="3"/>
  <c r="V181" i="3" s="1"/>
  <c r="V193" i="3" s="1"/>
  <c r="F319" i="2"/>
  <c r="O42" i="6"/>
  <c r="O33" i="6"/>
  <c r="O32" i="6"/>
  <c r="O39" i="6"/>
  <c r="O38" i="6"/>
  <c r="O35" i="6"/>
  <c r="O37" i="6"/>
  <c r="O36" i="6"/>
  <c r="O31" i="6"/>
  <c r="O41" i="6"/>
  <c r="O40" i="6"/>
  <c r="O34" i="6"/>
  <c r="K113" i="2"/>
  <c r="F312" i="2"/>
  <c r="J155" i="2"/>
  <c r="O101" i="3"/>
  <c r="O181" i="3" s="1"/>
  <c r="R42" i="6"/>
  <c r="R37" i="6"/>
  <c r="R31" i="6"/>
  <c r="R40" i="6"/>
  <c r="R38" i="6"/>
  <c r="R32" i="6"/>
  <c r="R41" i="6"/>
  <c r="R35" i="6"/>
  <c r="R34" i="6"/>
  <c r="R36" i="6"/>
  <c r="R39" i="6"/>
  <c r="R33" i="6"/>
  <c r="K32" i="2"/>
  <c r="K80" i="2"/>
  <c r="K41" i="2"/>
  <c r="E41" i="6"/>
  <c r="E42" i="6"/>
  <c r="E35" i="6"/>
  <c r="E38" i="6"/>
  <c r="E33" i="6"/>
  <c r="E34" i="6"/>
  <c r="E31" i="6"/>
  <c r="E36" i="6"/>
  <c r="E40" i="6"/>
  <c r="E32" i="6"/>
  <c r="E39" i="6"/>
  <c r="E37" i="6"/>
  <c r="D42" i="6"/>
  <c r="D32" i="6"/>
  <c r="D39" i="6"/>
  <c r="D36" i="6"/>
  <c r="D41" i="6"/>
  <c r="D34" i="6"/>
  <c r="D40" i="6"/>
  <c r="D31" i="6"/>
  <c r="D33" i="6"/>
  <c r="D38" i="6"/>
  <c r="D35" i="6"/>
  <c r="D37" i="6"/>
  <c r="K208" i="2"/>
  <c r="U101" i="3"/>
  <c r="U181" i="3" s="1"/>
  <c r="U193" i="3" s="1"/>
  <c r="F318" i="2"/>
  <c r="J23" i="2"/>
  <c r="D101" i="3"/>
  <c r="D181" i="3" s="1"/>
  <c r="F301" i="2"/>
  <c r="K17" i="2"/>
  <c r="K51" i="2"/>
  <c r="K146" i="2"/>
  <c r="K154" i="2"/>
  <c r="K130" i="2"/>
  <c r="K44" i="2"/>
  <c r="K182" i="2"/>
  <c r="K138" i="2"/>
  <c r="K15" i="2"/>
  <c r="P38" i="6"/>
  <c r="P37" i="6"/>
  <c r="P35" i="6"/>
  <c r="P40" i="6"/>
  <c r="P34" i="6"/>
  <c r="P32" i="6"/>
  <c r="P42" i="6"/>
  <c r="P41" i="6"/>
  <c r="P31" i="6"/>
  <c r="P39" i="6"/>
  <c r="P33" i="6"/>
  <c r="P36" i="6"/>
  <c r="AB24" i="6"/>
  <c r="D24" i="7"/>
  <c r="B24" i="7"/>
  <c r="S251" i="2"/>
  <c r="S320" i="2" s="1"/>
  <c r="Q320" i="2"/>
  <c r="W52" i="3" s="1"/>
  <c r="W53" i="3" s="1"/>
  <c r="W54" i="3" s="1"/>
  <c r="J119" i="2"/>
  <c r="K118" i="2" s="1"/>
  <c r="L101" i="3"/>
  <c r="F309" i="2"/>
  <c r="K85" i="2"/>
  <c r="K188" i="2"/>
  <c r="K175" i="2"/>
  <c r="C24" i="7"/>
  <c r="G24" i="7"/>
  <c r="K173" i="2"/>
  <c r="K170" i="2"/>
  <c r="K56" i="2"/>
  <c r="K110" i="2"/>
  <c r="K114" i="2"/>
  <c r="K165" i="2"/>
  <c r="K124" i="2"/>
  <c r="F314" i="2"/>
  <c r="Q101" i="3"/>
  <c r="Q181" i="3" s="1"/>
  <c r="J179" i="2"/>
  <c r="S239" i="2"/>
  <c r="S319" i="2" s="1"/>
  <c r="Q319" i="2"/>
  <c r="V52" i="3" s="1"/>
  <c r="E24" i="7"/>
  <c r="L36" i="6"/>
  <c r="L35" i="6"/>
  <c r="L33" i="6"/>
  <c r="L42" i="6"/>
  <c r="L41" i="6"/>
  <c r="L31" i="6"/>
  <c r="L40" i="6"/>
  <c r="L34" i="6"/>
  <c r="L32" i="6"/>
  <c r="L38" i="6"/>
  <c r="L37" i="6"/>
  <c r="L39" i="6"/>
  <c r="L24" i="7"/>
  <c r="K90" i="2"/>
  <c r="K127" i="2"/>
  <c r="K57" i="2"/>
  <c r="F42" i="6"/>
  <c r="F32" i="6"/>
  <c r="F38" i="6"/>
  <c r="F37" i="6"/>
  <c r="F35" i="6"/>
  <c r="F40" i="6"/>
  <c r="F39" i="6"/>
  <c r="F34" i="6"/>
  <c r="F36" i="6"/>
  <c r="F33" i="6"/>
  <c r="F31" i="6"/>
  <c r="F41" i="6"/>
  <c r="F317" i="2"/>
  <c r="T101" i="3"/>
  <c r="T181" i="3" s="1"/>
  <c r="T193" i="3" s="1"/>
  <c r="K128" i="2"/>
  <c r="K140" i="2"/>
  <c r="R101" i="3"/>
  <c r="R181" i="3" s="1"/>
  <c r="F315" i="2"/>
  <c r="J191" i="2"/>
  <c r="K191" i="2" s="1"/>
  <c r="K162" i="2"/>
  <c r="S39" i="6"/>
  <c r="S35" i="6"/>
  <c r="S32" i="6"/>
  <c r="S41" i="6"/>
  <c r="S40" i="6"/>
  <c r="S33" i="6"/>
  <c r="S42" i="6"/>
  <c r="S38" i="6"/>
  <c r="S31" i="6"/>
  <c r="S37" i="6"/>
  <c r="S36" i="6"/>
  <c r="S34" i="6"/>
  <c r="K86" i="2"/>
  <c r="K202" i="2"/>
  <c r="K183" i="2"/>
  <c r="K123" i="2"/>
  <c r="K169" i="2"/>
  <c r="K99" i="2"/>
  <c r="F300" i="2"/>
  <c r="J11" i="2"/>
  <c r="C101" i="3"/>
  <c r="K172" i="2"/>
  <c r="K196" i="2"/>
  <c r="K147" i="2"/>
  <c r="H24" i="7"/>
  <c r="C37" i="6"/>
  <c r="C39" i="6"/>
  <c r="C32" i="6"/>
  <c r="C41" i="6"/>
  <c r="C42" i="6"/>
  <c r="C35" i="6"/>
  <c r="C36" i="6"/>
  <c r="C40" i="6"/>
  <c r="C38" i="6"/>
  <c r="C33" i="6"/>
  <c r="C31" i="6"/>
  <c r="C34" i="6"/>
  <c r="K24" i="7"/>
  <c r="J47" i="2"/>
  <c r="F101" i="3"/>
  <c r="F303" i="2"/>
  <c r="K97" i="2"/>
  <c r="K58" i="2"/>
  <c r="K122" i="2"/>
  <c r="K103" i="2"/>
  <c r="K117" i="2"/>
  <c r="K111" i="2"/>
  <c r="K22" i="2"/>
  <c r="K177" i="2"/>
  <c r="K62" i="2"/>
  <c r="K89" i="2"/>
  <c r="K65" i="2"/>
  <c r="K73" i="2"/>
  <c r="K101" i="3"/>
  <c r="K181" i="3" s="1"/>
  <c r="J107" i="2"/>
  <c r="F308" i="2"/>
  <c r="K50" i="2"/>
  <c r="K18" i="2"/>
  <c r="K74" i="2"/>
  <c r="AD24" i="6"/>
  <c r="I24" i="7"/>
  <c r="H40" i="6"/>
  <c r="H32" i="6"/>
  <c r="H38" i="6"/>
  <c r="H35" i="6"/>
  <c r="H34" i="6"/>
  <c r="H31" i="6"/>
  <c r="H36" i="6"/>
  <c r="H42" i="6"/>
  <c r="H33" i="6"/>
  <c r="H39" i="6"/>
  <c r="H41" i="6"/>
  <c r="H37" i="6"/>
  <c r="Z24" i="6"/>
  <c r="F313" i="2"/>
  <c r="P101" i="3"/>
  <c r="P181" i="3" s="1"/>
  <c r="J167" i="2"/>
  <c r="K167" i="2" s="1"/>
  <c r="K93" i="2"/>
  <c r="J42" i="6"/>
  <c r="J32" i="6"/>
  <c r="J36" i="6"/>
  <c r="J38" i="6"/>
  <c r="J35" i="6"/>
  <c r="J41" i="6"/>
  <c r="J31" i="6"/>
  <c r="J40" i="6"/>
  <c r="J33" i="6"/>
  <c r="J34" i="6"/>
  <c r="J37" i="6"/>
  <c r="J39" i="6"/>
  <c r="R59" i="3" l="1"/>
  <c r="R60" i="3" s="1"/>
  <c r="R61" i="3" s="1"/>
  <c r="K119" i="2"/>
  <c r="K190" i="2"/>
  <c r="X40" i="6"/>
  <c r="X44" i="6" s="1"/>
  <c r="K142" i="2"/>
  <c r="C44" i="6"/>
  <c r="Z42" i="6"/>
  <c r="Z32" i="6"/>
  <c r="Z31" i="6"/>
  <c r="Z40" i="6"/>
  <c r="Z38" i="6"/>
  <c r="Z33" i="6"/>
  <c r="Z41" i="6"/>
  <c r="Z35" i="6"/>
  <c r="Z34" i="6"/>
  <c r="Z39" i="6"/>
  <c r="Z37" i="6"/>
  <c r="Z36" i="6"/>
  <c r="C181" i="3"/>
  <c r="C193" i="3" s="1"/>
  <c r="C194" i="3"/>
  <c r="B33" i="7"/>
  <c r="B37" i="7"/>
  <c r="B39" i="7"/>
  <c r="B40" i="7"/>
  <c r="B41" i="7"/>
  <c r="B38" i="7"/>
  <c r="B35" i="7"/>
  <c r="B36" i="7"/>
  <c r="B32" i="7"/>
  <c r="B34" i="7"/>
  <c r="B42" i="7"/>
  <c r="B31" i="7"/>
  <c r="V41" i="6"/>
  <c r="V35" i="6"/>
  <c r="V31" i="6"/>
  <c r="V42" i="6"/>
  <c r="V32" i="6"/>
  <c r="V37" i="6"/>
  <c r="V36" i="6"/>
  <c r="V39" i="6"/>
  <c r="V34" i="6"/>
  <c r="V40" i="6"/>
  <c r="V38" i="6"/>
  <c r="V33" i="6"/>
  <c r="G194" i="3"/>
  <c r="G193" i="3"/>
  <c r="P194" i="3"/>
  <c r="P193" i="3"/>
  <c r="I39" i="7"/>
  <c r="I37" i="7"/>
  <c r="I36" i="7"/>
  <c r="I32" i="7"/>
  <c r="I31" i="7"/>
  <c r="I42" i="7"/>
  <c r="I38" i="7"/>
  <c r="I40" i="7"/>
  <c r="I34" i="7"/>
  <c r="I33" i="7"/>
  <c r="I35" i="7"/>
  <c r="I41" i="7"/>
  <c r="J303" i="2"/>
  <c r="K48" i="2"/>
  <c r="J300" i="2"/>
  <c r="K11" i="2"/>
  <c r="K12" i="2"/>
  <c r="R194" i="3"/>
  <c r="R193" i="3"/>
  <c r="L44" i="6"/>
  <c r="AD42" i="6"/>
  <c r="AD32" i="6"/>
  <c r="AD31" i="6"/>
  <c r="AD40" i="6"/>
  <c r="AD38" i="6"/>
  <c r="AD37" i="6"/>
  <c r="AD41" i="6"/>
  <c r="AD35" i="6"/>
  <c r="AD34" i="6"/>
  <c r="AD33" i="6"/>
  <c r="AD36" i="6"/>
  <c r="AD39" i="6"/>
  <c r="K32" i="7"/>
  <c r="K39" i="7"/>
  <c r="K36" i="7"/>
  <c r="K40" i="7"/>
  <c r="K34" i="7"/>
  <c r="K37" i="7"/>
  <c r="K33" i="7"/>
  <c r="K35" i="7"/>
  <c r="K42" i="7"/>
  <c r="K38" i="7"/>
  <c r="K31" i="7"/>
  <c r="K41" i="7"/>
  <c r="L39" i="7"/>
  <c r="L32" i="7"/>
  <c r="L31" i="7"/>
  <c r="L38" i="7"/>
  <c r="L41" i="7"/>
  <c r="L42" i="7"/>
  <c r="L37" i="7"/>
  <c r="L35" i="7"/>
  <c r="L36" i="7"/>
  <c r="L40" i="7"/>
  <c r="L33" i="7"/>
  <c r="L34" i="7"/>
  <c r="J314" i="2"/>
  <c r="K180" i="2"/>
  <c r="G35" i="7"/>
  <c r="G34" i="7"/>
  <c r="G39" i="7"/>
  <c r="G32" i="7"/>
  <c r="G31" i="7"/>
  <c r="G36" i="7"/>
  <c r="G37" i="7"/>
  <c r="G40" i="7"/>
  <c r="G42" i="7"/>
  <c r="G41" i="7"/>
  <c r="G33" i="7"/>
  <c r="G38" i="7"/>
  <c r="AB36" i="6"/>
  <c r="AB35" i="6"/>
  <c r="AB33" i="6"/>
  <c r="AB42" i="6"/>
  <c r="AB41" i="6"/>
  <c r="AB31" i="6"/>
  <c r="AB40" i="6"/>
  <c r="AB34" i="6"/>
  <c r="AB32" i="6"/>
  <c r="AB37" i="6"/>
  <c r="AB39" i="6"/>
  <c r="AB38" i="6"/>
  <c r="P44" i="6"/>
  <c r="E44" i="6"/>
  <c r="O194" i="3"/>
  <c r="O193" i="3"/>
  <c r="O201" i="3" s="1"/>
  <c r="H44" i="6"/>
  <c r="K179" i="2"/>
  <c r="H40" i="7"/>
  <c r="H37" i="7"/>
  <c r="H38" i="7"/>
  <c r="H41" i="7"/>
  <c r="H31" i="7"/>
  <c r="H33" i="7"/>
  <c r="H42" i="7"/>
  <c r="H36" i="7"/>
  <c r="H39" i="7"/>
  <c r="H32" i="7"/>
  <c r="H34" i="7"/>
  <c r="H35" i="7"/>
  <c r="J315" i="2"/>
  <c r="K192" i="2"/>
  <c r="K315" i="2" s="1"/>
  <c r="E39" i="7"/>
  <c r="E36" i="7"/>
  <c r="E42" i="7"/>
  <c r="E38" i="7"/>
  <c r="E34" i="7"/>
  <c r="E35" i="7"/>
  <c r="E37" i="7"/>
  <c r="E33" i="7"/>
  <c r="E32" i="7"/>
  <c r="E40" i="7"/>
  <c r="E41" i="7"/>
  <c r="E31" i="7"/>
  <c r="Q194" i="3"/>
  <c r="Q193" i="3"/>
  <c r="C33" i="7"/>
  <c r="C31" i="7"/>
  <c r="C39" i="7"/>
  <c r="C42" i="7"/>
  <c r="C34" i="7"/>
  <c r="C37" i="7"/>
  <c r="C38" i="7"/>
  <c r="C40" i="7"/>
  <c r="C32" i="7"/>
  <c r="C35" i="7"/>
  <c r="C41" i="7"/>
  <c r="C36" i="7"/>
  <c r="K24" i="2"/>
  <c r="J301" i="2"/>
  <c r="K155" i="2"/>
  <c r="K156" i="2"/>
  <c r="J312" i="2"/>
  <c r="G39" i="6"/>
  <c r="G38" i="6"/>
  <c r="G33" i="6"/>
  <c r="G35" i="6"/>
  <c r="G34" i="6"/>
  <c r="G36" i="6"/>
  <c r="G41" i="6"/>
  <c r="G42" i="6"/>
  <c r="G40" i="6"/>
  <c r="G37" i="6"/>
  <c r="G32" i="6"/>
  <c r="G31" i="6"/>
  <c r="M44" i="6"/>
  <c r="K131" i="2"/>
  <c r="J310" i="2"/>
  <c r="K132" i="2"/>
  <c r="K23" i="2"/>
  <c r="K82" i="2"/>
  <c r="K84" i="2"/>
  <c r="J306" i="2"/>
  <c r="E194" i="3"/>
  <c r="E193" i="3"/>
  <c r="U44" i="6"/>
  <c r="K96" i="2"/>
  <c r="J307" i="2"/>
  <c r="J316" i="2"/>
  <c r="K204" i="2"/>
  <c r="K316" i="2" s="1"/>
  <c r="K44" i="6"/>
  <c r="Y37" i="6"/>
  <c r="Y36" i="6"/>
  <c r="Y42" i="6"/>
  <c r="Y39" i="6"/>
  <c r="Y40" i="6"/>
  <c r="Y32" i="6"/>
  <c r="Y31" i="6"/>
  <c r="Y35" i="6"/>
  <c r="Y33" i="6"/>
  <c r="Y41" i="6"/>
  <c r="Y38" i="6"/>
  <c r="Y34" i="6"/>
  <c r="K46" i="2"/>
  <c r="K95" i="2"/>
  <c r="K108" i="2"/>
  <c r="J308" i="2"/>
  <c r="F41" i="7"/>
  <c r="F31" i="7"/>
  <c r="F32" i="7"/>
  <c r="F42" i="7"/>
  <c r="F35" i="7"/>
  <c r="F34" i="7"/>
  <c r="F38" i="7"/>
  <c r="F40" i="7"/>
  <c r="F37" i="7"/>
  <c r="F33" i="7"/>
  <c r="F36" i="7"/>
  <c r="F39" i="7"/>
  <c r="K107" i="2"/>
  <c r="Q44" i="6"/>
  <c r="K166" i="2"/>
  <c r="H194" i="3"/>
  <c r="H193" i="3"/>
  <c r="S44" i="6"/>
  <c r="K120" i="2"/>
  <c r="K309" i="2" s="1"/>
  <c r="J309" i="2"/>
  <c r="D38" i="7"/>
  <c r="D37" i="7"/>
  <c r="D34" i="7"/>
  <c r="D41" i="7"/>
  <c r="D36" i="7"/>
  <c r="D32" i="7"/>
  <c r="D39" i="7"/>
  <c r="D42" i="7"/>
  <c r="D33" i="7"/>
  <c r="D40" i="7"/>
  <c r="D35" i="7"/>
  <c r="D31" i="7"/>
  <c r="D44" i="6"/>
  <c r="R44" i="6"/>
  <c r="O44" i="6"/>
  <c r="I44" i="6"/>
  <c r="M194" i="3"/>
  <c r="M193" i="3"/>
  <c r="B42" i="6"/>
  <c r="B34" i="6"/>
  <c r="B31" i="6"/>
  <c r="B35" i="6"/>
  <c r="B33" i="6"/>
  <c r="B37" i="6"/>
  <c r="B36" i="6"/>
  <c r="B32" i="6"/>
  <c r="B38" i="6"/>
  <c r="B39" i="6"/>
  <c r="B40" i="6"/>
  <c r="B41" i="6"/>
  <c r="K178" i="2"/>
  <c r="S59" i="3"/>
  <c r="S60" i="3" s="1"/>
  <c r="S61" i="3" s="1"/>
  <c r="S52" i="3"/>
  <c r="J194" i="3"/>
  <c r="J201" i="3"/>
  <c r="J193" i="3"/>
  <c r="J305" i="2"/>
  <c r="K72" i="2"/>
  <c r="N194" i="3"/>
  <c r="N193" i="3"/>
  <c r="N44" i="6"/>
  <c r="J32" i="7"/>
  <c r="J38" i="7"/>
  <c r="J41" i="7"/>
  <c r="J36" i="7"/>
  <c r="J31" i="7"/>
  <c r="J34" i="7"/>
  <c r="J37" i="7"/>
  <c r="J40" i="7"/>
  <c r="J39" i="7"/>
  <c r="J35" i="7"/>
  <c r="J33" i="7"/>
  <c r="J42" i="7"/>
  <c r="K168" i="2"/>
  <c r="K313" i="2" s="1"/>
  <c r="J313" i="2"/>
  <c r="F181" i="3"/>
  <c r="F194" i="3" s="1"/>
  <c r="F44" i="6"/>
  <c r="L181" i="3"/>
  <c r="L194" i="3" s="1"/>
  <c r="I181" i="3"/>
  <c r="I193" i="3" s="1"/>
  <c r="I194" i="3"/>
  <c r="AC41" i="6"/>
  <c r="AC35" i="6"/>
  <c r="AC33" i="6"/>
  <c r="AC37" i="6"/>
  <c r="AC31" i="6"/>
  <c r="AC34" i="6"/>
  <c r="AC40" i="6"/>
  <c r="AC38" i="6"/>
  <c r="AC32" i="6"/>
  <c r="AC39" i="6"/>
  <c r="AC42" i="6"/>
  <c r="AC36" i="6"/>
  <c r="J44" i="6"/>
  <c r="K194" i="3"/>
  <c r="K193" i="3"/>
  <c r="K47" i="2"/>
  <c r="D194" i="3"/>
  <c r="D193" i="3"/>
  <c r="D201" i="3" s="1"/>
  <c r="K106" i="2"/>
  <c r="W39" i="6"/>
  <c r="W35" i="6"/>
  <c r="W32" i="6"/>
  <c r="W41" i="6"/>
  <c r="W40" i="6"/>
  <c r="W34" i="6"/>
  <c r="W42" i="6"/>
  <c r="W33" i="6"/>
  <c r="W38" i="6"/>
  <c r="W37" i="6"/>
  <c r="W36" i="6"/>
  <c r="W31" i="6"/>
  <c r="AF40" i="6"/>
  <c r="AF34" i="6"/>
  <c r="AF32" i="6"/>
  <c r="AF36" i="6"/>
  <c r="AF39" i="6"/>
  <c r="AF33" i="6"/>
  <c r="AF38" i="6"/>
  <c r="AF37" i="6"/>
  <c r="AF35" i="6"/>
  <c r="AF41" i="6"/>
  <c r="AF31" i="6"/>
  <c r="AF42" i="6"/>
  <c r="K36" i="2"/>
  <c r="K302" i="2" s="1"/>
  <c r="J302" i="2"/>
  <c r="K34" i="2"/>
  <c r="AA41" i="6"/>
  <c r="AA33" i="6"/>
  <c r="AA31" i="6"/>
  <c r="AA42" i="6"/>
  <c r="AA34" i="6"/>
  <c r="AA38" i="6"/>
  <c r="AA36" i="6"/>
  <c r="AA39" i="6"/>
  <c r="AA35" i="6"/>
  <c r="AA40" i="6"/>
  <c r="AA32" i="6"/>
  <c r="AA37" i="6"/>
  <c r="K60" i="2"/>
  <c r="K304" i="2" s="1"/>
  <c r="J304" i="2"/>
  <c r="T44" i="6"/>
  <c r="J311" i="2"/>
  <c r="K144" i="2"/>
  <c r="K311" i="2" s="1"/>
  <c r="K71" i="2"/>
  <c r="AE39" i="6"/>
  <c r="AE37" i="6"/>
  <c r="AE31" i="6"/>
  <c r="AE36" i="6"/>
  <c r="AE32" i="6"/>
  <c r="AE41" i="6"/>
  <c r="AE42" i="6"/>
  <c r="AE33" i="6"/>
  <c r="AE34" i="6"/>
  <c r="AE35" i="6"/>
  <c r="AE40" i="6"/>
  <c r="AE38" i="6"/>
  <c r="K83" i="2"/>
  <c r="K300" i="2" l="1"/>
  <c r="AI40" i="6"/>
  <c r="J44" i="7"/>
  <c r="K312" i="2"/>
  <c r="K314" i="2"/>
  <c r="I44" i="7"/>
  <c r="AL33" i="6"/>
  <c r="AI39" i="6"/>
  <c r="Z59" i="6" s="1"/>
  <c r="Z79" i="6" s="1"/>
  <c r="K303" i="2"/>
  <c r="K44" i="7"/>
  <c r="AI36" i="6"/>
  <c r="AL42" i="6"/>
  <c r="AB62" i="6" s="1"/>
  <c r="AB82" i="6" s="1"/>
  <c r="AI32" i="6"/>
  <c r="AI37" i="6"/>
  <c r="AK34" i="6"/>
  <c r="AD44" i="6"/>
  <c r="AL36" i="6"/>
  <c r="AB56" i="6" s="1"/>
  <c r="AB76" i="6" s="1"/>
  <c r="AL37" i="6"/>
  <c r="AO77" i="6"/>
  <c r="M57" i="6"/>
  <c r="M77" i="6" s="1"/>
  <c r="O57" i="6"/>
  <c r="O77" i="6" s="1"/>
  <c r="P57" i="6"/>
  <c r="P77" i="6" s="1"/>
  <c r="S57" i="6"/>
  <c r="S77" i="6" s="1"/>
  <c r="R57" i="6"/>
  <c r="R77" i="6" s="1"/>
  <c r="T57" i="6"/>
  <c r="T77" i="6" s="1"/>
  <c r="U57" i="6"/>
  <c r="U77" i="6" s="1"/>
  <c r="N57" i="6"/>
  <c r="N77" i="6" s="1"/>
  <c r="S56" i="6"/>
  <c r="S76" i="6" s="1"/>
  <c r="AL34" i="6"/>
  <c r="N201" i="3"/>
  <c r="N206" i="3"/>
  <c r="N211" i="3"/>
  <c r="N207" i="3"/>
  <c r="N210" i="3"/>
  <c r="N204" i="3"/>
  <c r="N208" i="3"/>
  <c r="N203" i="3"/>
  <c r="N202" i="3"/>
  <c r="N212" i="3"/>
  <c r="N209" i="3"/>
  <c r="N205" i="3"/>
  <c r="AH41" i="6"/>
  <c r="AM41" i="6"/>
  <c r="AK41" i="6"/>
  <c r="G61" i="6" s="1"/>
  <c r="G81" i="6" s="1"/>
  <c r="AM32" i="6"/>
  <c r="AK32" i="6"/>
  <c r="AH32" i="6"/>
  <c r="G52" i="6" s="1"/>
  <c r="G72" i="6" s="1"/>
  <c r="AJ32" i="6"/>
  <c r="R211" i="3"/>
  <c r="R204" i="3"/>
  <c r="R205" i="3"/>
  <c r="R207" i="3"/>
  <c r="R208" i="3"/>
  <c r="R206" i="3"/>
  <c r="R202" i="3"/>
  <c r="R209" i="3"/>
  <c r="R210" i="3"/>
  <c r="R203" i="3"/>
  <c r="R212" i="3"/>
  <c r="D203" i="3"/>
  <c r="D205" i="3"/>
  <c r="D204" i="3"/>
  <c r="D208" i="3"/>
  <c r="D209" i="3"/>
  <c r="D211" i="3"/>
  <c r="D206" i="3"/>
  <c r="D212" i="3"/>
  <c r="D210" i="3"/>
  <c r="D202" i="3"/>
  <c r="D207" i="3"/>
  <c r="I201" i="3"/>
  <c r="I204" i="3"/>
  <c r="I211" i="3"/>
  <c r="I202" i="3"/>
  <c r="I205" i="3"/>
  <c r="I209" i="3"/>
  <c r="I212" i="3"/>
  <c r="I208" i="3"/>
  <c r="I203" i="3"/>
  <c r="I206" i="3"/>
  <c r="I207" i="3"/>
  <c r="I210" i="3"/>
  <c r="AJ40" i="6"/>
  <c r="AK40" i="6"/>
  <c r="AM40" i="6"/>
  <c r="AM31" i="6"/>
  <c r="AK31" i="6"/>
  <c r="AH31" i="6"/>
  <c r="B44" i="6"/>
  <c r="AJ31" i="6"/>
  <c r="H201" i="3"/>
  <c r="H210" i="3"/>
  <c r="H205" i="3"/>
  <c r="H202" i="3"/>
  <c r="H206" i="3"/>
  <c r="H203" i="3"/>
  <c r="H212" i="3"/>
  <c r="H209" i="3"/>
  <c r="H207" i="3"/>
  <c r="H211" i="3"/>
  <c r="H208" i="3"/>
  <c r="H204" i="3"/>
  <c r="K308" i="2"/>
  <c r="F44" i="7"/>
  <c r="AI38" i="6"/>
  <c r="K310" i="2"/>
  <c r="K306" i="2"/>
  <c r="K305" i="2"/>
  <c r="AL40" i="6"/>
  <c r="S60" i="6" s="1"/>
  <c r="S80" i="6" s="1"/>
  <c r="AL38" i="6"/>
  <c r="W44" i="6"/>
  <c r="K201" i="3"/>
  <c r="K211" i="3"/>
  <c r="K205" i="3"/>
  <c r="K208" i="3"/>
  <c r="K202" i="3"/>
  <c r="K204" i="3"/>
  <c r="K203" i="3"/>
  <c r="K209" i="3"/>
  <c r="K212" i="3"/>
  <c r="K210" i="3"/>
  <c r="K206" i="3"/>
  <c r="K207" i="3"/>
  <c r="AC44" i="6"/>
  <c r="J211" i="3"/>
  <c r="J209" i="3"/>
  <c r="J204" i="3"/>
  <c r="J208" i="3"/>
  <c r="J203" i="3"/>
  <c r="J206" i="3"/>
  <c r="J207" i="3"/>
  <c r="J210" i="3"/>
  <c r="J202" i="3"/>
  <c r="J205" i="3"/>
  <c r="J212" i="3"/>
  <c r="AJ38" i="6"/>
  <c r="AK38" i="6"/>
  <c r="AH38" i="6"/>
  <c r="AM38" i="6"/>
  <c r="AJ33" i="6"/>
  <c r="AM33" i="6"/>
  <c r="AH33" i="6"/>
  <c r="AK33" i="6"/>
  <c r="AJ42" i="6"/>
  <c r="AH42" i="6"/>
  <c r="AM42" i="6"/>
  <c r="AK42" i="6"/>
  <c r="AL39" i="6"/>
  <c r="R59" i="6" s="1"/>
  <c r="R79" i="6" s="1"/>
  <c r="K307" i="2"/>
  <c r="E201" i="3"/>
  <c r="E212" i="3"/>
  <c r="E210" i="3"/>
  <c r="E207" i="3"/>
  <c r="E205" i="3"/>
  <c r="E211" i="3"/>
  <c r="E208" i="3"/>
  <c r="E203" i="3"/>
  <c r="E204" i="3"/>
  <c r="E206" i="3"/>
  <c r="E209" i="3"/>
  <c r="E202" i="3"/>
  <c r="K301" i="2"/>
  <c r="O60" i="6"/>
  <c r="O80" i="6" s="1"/>
  <c r="C44" i="7"/>
  <c r="N31" i="7"/>
  <c r="E44" i="7"/>
  <c r="O33" i="7"/>
  <c r="AB57" i="6"/>
  <c r="AB77" i="6" s="1"/>
  <c r="AB44" i="6"/>
  <c r="R201" i="3"/>
  <c r="N42" i="7"/>
  <c r="O42" i="7"/>
  <c r="B62" i="7" s="1"/>
  <c r="O62" i="7" s="1"/>
  <c r="N35" i="7"/>
  <c r="O35" i="7"/>
  <c r="N39" i="7"/>
  <c r="O39" i="7"/>
  <c r="E59" i="7" s="1"/>
  <c r="R59" i="7" s="1"/>
  <c r="AE44" i="6"/>
  <c r="L193" i="3"/>
  <c r="M201" i="3"/>
  <c r="M209" i="3"/>
  <c r="M205" i="3"/>
  <c r="M203" i="3"/>
  <c r="M207" i="3"/>
  <c r="M210" i="3"/>
  <c r="M206" i="3"/>
  <c r="M212" i="3"/>
  <c r="M204" i="3"/>
  <c r="M211" i="3"/>
  <c r="M202" i="3"/>
  <c r="M208" i="3"/>
  <c r="N60" i="6"/>
  <c r="N80" i="6" s="1"/>
  <c r="R60" i="6"/>
  <c r="R80" i="6" s="1"/>
  <c r="AI33" i="6"/>
  <c r="W53" i="6" s="1"/>
  <c r="W73" i="6" s="1"/>
  <c r="AH40" i="6"/>
  <c r="AI42" i="6"/>
  <c r="G201" i="3"/>
  <c r="G203" i="3"/>
  <c r="G211" i="3"/>
  <c r="G206" i="3"/>
  <c r="G205" i="3"/>
  <c r="G208" i="3"/>
  <c r="G212" i="3"/>
  <c r="G209" i="3"/>
  <c r="G202" i="3"/>
  <c r="G210" i="3"/>
  <c r="G204" i="3"/>
  <c r="G207" i="3"/>
  <c r="V44" i="6"/>
  <c r="N34" i="7"/>
  <c r="O34" i="7"/>
  <c r="N37" i="7"/>
  <c r="O37" i="7"/>
  <c r="H57" i="7" s="1"/>
  <c r="U57" i="7" s="1"/>
  <c r="AF44" i="6"/>
  <c r="W57" i="6"/>
  <c r="W77" i="6" s="1"/>
  <c r="D44" i="7"/>
  <c r="AI41" i="6"/>
  <c r="G44" i="6"/>
  <c r="AH35" i="6"/>
  <c r="Q201" i="3"/>
  <c r="Q202" i="3"/>
  <c r="Q209" i="3"/>
  <c r="Q204" i="3"/>
  <c r="Q203" i="3"/>
  <c r="Q206" i="3"/>
  <c r="Q205" i="3"/>
  <c r="Q211" i="3"/>
  <c r="Q210" i="3"/>
  <c r="Q208" i="3"/>
  <c r="Q212" i="3"/>
  <c r="Q207" i="3"/>
  <c r="E55" i="7"/>
  <c r="R55" i="7" s="1"/>
  <c r="H44" i="7"/>
  <c r="O209" i="3"/>
  <c r="O203" i="3"/>
  <c r="O202" i="3"/>
  <c r="O211" i="3"/>
  <c r="O204" i="3"/>
  <c r="O207" i="3"/>
  <c r="O212" i="3"/>
  <c r="O206" i="3"/>
  <c r="O210" i="3"/>
  <c r="O208" i="3"/>
  <c r="O205" i="3"/>
  <c r="AB58" i="6"/>
  <c r="AB78" i="6" s="1"/>
  <c r="V60" i="6"/>
  <c r="V80" i="6" s="1"/>
  <c r="V57" i="6"/>
  <c r="V77" i="6" s="1"/>
  <c r="O32" i="7"/>
  <c r="G52" i="7" s="1"/>
  <c r="T52" i="7" s="1"/>
  <c r="N32" i="7"/>
  <c r="N41" i="7"/>
  <c r="O41" i="7"/>
  <c r="C61" i="7" s="1"/>
  <c r="P61" i="7" s="1"/>
  <c r="N33" i="7"/>
  <c r="D53" i="7" s="1"/>
  <c r="Q53" i="7" s="1"/>
  <c r="C201" i="3"/>
  <c r="C206" i="3"/>
  <c r="C209" i="3"/>
  <c r="C211" i="3"/>
  <c r="C203" i="3"/>
  <c r="C205" i="3"/>
  <c r="C210" i="3"/>
  <c r="C204" i="3"/>
  <c r="C202" i="3"/>
  <c r="C212" i="3"/>
  <c r="C207" i="3"/>
  <c r="C208" i="3"/>
  <c r="Z57" i="6"/>
  <c r="Z77" i="6" s="1"/>
  <c r="Z44" i="6"/>
  <c r="AL35" i="6"/>
  <c r="F193" i="3"/>
  <c r="F201" i="3" s="1"/>
  <c r="AM35" i="6"/>
  <c r="AK35" i="6"/>
  <c r="AJ35" i="6"/>
  <c r="AO80" i="6"/>
  <c r="AL80" i="6"/>
  <c r="Y57" i="6"/>
  <c r="Y77" i="6" s="1"/>
  <c r="AL41" i="6"/>
  <c r="AL32" i="6"/>
  <c r="C54" i="7"/>
  <c r="P54" i="7" s="1"/>
  <c r="E62" i="7"/>
  <c r="R62" i="7" s="1"/>
  <c r="AI35" i="6"/>
  <c r="G44" i="7"/>
  <c r="O38" i="7"/>
  <c r="N38" i="7"/>
  <c r="B58" i="7" s="1"/>
  <c r="O58" i="7" s="1"/>
  <c r="Z60" i="6"/>
  <c r="Z80" i="6" s="1"/>
  <c r="AA57" i="6"/>
  <c r="AA77" i="6" s="1"/>
  <c r="Q60" i="6"/>
  <c r="Q80" i="6" s="1"/>
  <c r="AI34" i="6"/>
  <c r="AJ36" i="6"/>
  <c r="AK36" i="6"/>
  <c r="AH36" i="6"/>
  <c r="AM36" i="6"/>
  <c r="AA44" i="6"/>
  <c r="W60" i="6"/>
  <c r="W80" i="6" s="1"/>
  <c r="U60" i="6"/>
  <c r="U80" i="6" s="1"/>
  <c r="AJ39" i="6"/>
  <c r="AM39" i="6"/>
  <c r="AK39" i="6"/>
  <c r="AH39" i="6"/>
  <c r="AH37" i="6"/>
  <c r="AM37" i="6"/>
  <c r="AK37" i="6"/>
  <c r="AJ37" i="6"/>
  <c r="AH34" i="6"/>
  <c r="B54" i="6" s="1"/>
  <c r="B74" i="6" s="1"/>
  <c r="AJ34" i="6"/>
  <c r="AM34" i="6"/>
  <c r="F54" i="7"/>
  <c r="S54" i="7" s="1"/>
  <c r="AI31" i="6"/>
  <c r="Y44" i="6"/>
  <c r="AL31" i="6"/>
  <c r="AJ41" i="6"/>
  <c r="P60" i="6"/>
  <c r="P80" i="6" s="1"/>
  <c r="E54" i="7"/>
  <c r="R54" i="7" s="1"/>
  <c r="AB60" i="6"/>
  <c r="AB80" i="6" s="1"/>
  <c r="G53" i="7"/>
  <c r="T53" i="7" s="1"/>
  <c r="L44" i="7"/>
  <c r="P201" i="3"/>
  <c r="P211" i="3"/>
  <c r="P207" i="3"/>
  <c r="P205" i="3"/>
  <c r="P212" i="3"/>
  <c r="P202" i="3"/>
  <c r="P206" i="3"/>
  <c r="P210" i="3"/>
  <c r="P204" i="3"/>
  <c r="P203" i="3"/>
  <c r="P209" i="3"/>
  <c r="P208" i="3"/>
  <c r="V54" i="6"/>
  <c r="V74" i="6" s="1"/>
  <c r="O31" i="7"/>
  <c r="G51" i="7" s="1"/>
  <c r="T51" i="7" s="1"/>
  <c r="B44" i="7"/>
  <c r="N36" i="7"/>
  <c r="O36" i="7"/>
  <c r="N40" i="7"/>
  <c r="F60" i="7" s="1"/>
  <c r="S60" i="7" s="1"/>
  <c r="O40" i="7"/>
  <c r="Z52" i="6"/>
  <c r="Z72" i="6" s="1"/>
  <c r="AA62" i="6" l="1"/>
  <c r="AA82" i="6" s="1"/>
  <c r="Z62" i="6"/>
  <c r="Z82" i="6" s="1"/>
  <c r="C51" i="6"/>
  <c r="C71" i="6" s="1"/>
  <c r="E56" i="7"/>
  <c r="R56" i="7" s="1"/>
  <c r="Q59" i="6"/>
  <c r="Q79" i="6" s="1"/>
  <c r="B54" i="7"/>
  <c r="O54" i="7" s="1"/>
  <c r="B60" i="6"/>
  <c r="B80" i="6" s="1"/>
  <c r="B55" i="7"/>
  <c r="O55" i="7" s="1"/>
  <c r="B58" i="6"/>
  <c r="B78" i="6" s="1"/>
  <c r="J213" i="3"/>
  <c r="Z58" i="6"/>
  <c r="Z78" i="6" s="1"/>
  <c r="G59" i="7"/>
  <c r="T59" i="7" s="1"/>
  <c r="E52" i="7"/>
  <c r="R52" i="7" s="1"/>
  <c r="F53" i="7"/>
  <c r="S53" i="7" s="1"/>
  <c r="Y55" i="6"/>
  <c r="Y75" i="6" s="1"/>
  <c r="B53" i="7"/>
  <c r="O53" i="7" s="1"/>
  <c r="G62" i="6"/>
  <c r="G82" i="6" s="1"/>
  <c r="V52" i="6"/>
  <c r="V72" i="6" s="1"/>
  <c r="Z53" i="6"/>
  <c r="Z73" i="6" s="1"/>
  <c r="G57" i="7"/>
  <c r="T57" i="7" s="1"/>
  <c r="H61" i="7"/>
  <c r="U61" i="7" s="1"/>
  <c r="C59" i="7"/>
  <c r="P59" i="7" s="1"/>
  <c r="AM81" i="6"/>
  <c r="C58" i="7"/>
  <c r="P58" i="7" s="1"/>
  <c r="F59" i="7"/>
  <c r="S59" i="7" s="1"/>
  <c r="E61" i="7"/>
  <c r="R61" i="7" s="1"/>
  <c r="H59" i="7"/>
  <c r="U59" i="7" s="1"/>
  <c r="G51" i="6"/>
  <c r="G71" i="6" s="1"/>
  <c r="C57" i="7"/>
  <c r="P57" i="7" s="1"/>
  <c r="G62" i="7"/>
  <c r="T62" i="7" s="1"/>
  <c r="D59" i="7"/>
  <c r="Q59" i="7" s="1"/>
  <c r="D62" i="7"/>
  <c r="Q62" i="7" s="1"/>
  <c r="Y58" i="6"/>
  <c r="Y78" i="6" s="1"/>
  <c r="AL76" i="6"/>
  <c r="B51" i="6"/>
  <c r="B71" i="6" s="1"/>
  <c r="G57" i="6"/>
  <c r="G77" i="6" s="1"/>
  <c r="M52" i="6"/>
  <c r="M72" i="6" s="1"/>
  <c r="AM75" i="6"/>
  <c r="W56" i="6"/>
  <c r="W76" i="6" s="1"/>
  <c r="B61" i="7"/>
  <c r="O61" i="7" s="1"/>
  <c r="F62" i="7"/>
  <c r="S62" i="7" s="1"/>
  <c r="G58" i="6"/>
  <c r="G78" i="6" s="1"/>
  <c r="AO76" i="6"/>
  <c r="AB53" i="6"/>
  <c r="AB73" i="6" s="1"/>
  <c r="H52" i="7"/>
  <c r="U52" i="7" s="1"/>
  <c r="C62" i="7"/>
  <c r="P62" i="7" s="1"/>
  <c r="B57" i="7"/>
  <c r="O57" i="7" s="1"/>
  <c r="B59" i="7"/>
  <c r="O59" i="7" s="1"/>
  <c r="B53" i="6"/>
  <c r="B73" i="6" s="1"/>
  <c r="R56" i="6"/>
  <c r="R76" i="6" s="1"/>
  <c r="AL77" i="6"/>
  <c r="W61" i="6"/>
  <c r="W81" i="6" s="1"/>
  <c r="V61" i="6"/>
  <c r="V81" i="6" s="1"/>
  <c r="AB61" i="6"/>
  <c r="AB81" i="6" s="1"/>
  <c r="P59" i="6"/>
  <c r="P79" i="6" s="1"/>
  <c r="AN75" i="6"/>
  <c r="Z61" i="6"/>
  <c r="Z81" i="6" s="1"/>
  <c r="O59" i="6"/>
  <c r="O79" i="6" s="1"/>
  <c r="N59" i="6"/>
  <c r="N79" i="6" s="1"/>
  <c r="G60" i="6"/>
  <c r="G80" i="6" s="1"/>
  <c r="AP78" i="6"/>
  <c r="P56" i="6"/>
  <c r="P76" i="6" s="1"/>
  <c r="U56" i="6"/>
  <c r="U76" i="6" s="1"/>
  <c r="O56" i="6"/>
  <c r="O76" i="6" s="1"/>
  <c r="AB59" i="6"/>
  <c r="AB79" i="6" s="1"/>
  <c r="G53" i="6"/>
  <c r="G73" i="6" s="1"/>
  <c r="B59" i="6"/>
  <c r="B79" i="6" s="1"/>
  <c r="V56" i="6"/>
  <c r="V76" i="6" s="1"/>
  <c r="Y59" i="6"/>
  <c r="Y79" i="6" s="1"/>
  <c r="AO79" i="6"/>
  <c r="U59" i="6"/>
  <c r="U79" i="6" s="1"/>
  <c r="M60" i="6"/>
  <c r="M80" i="6" s="1"/>
  <c r="AA58" i="6"/>
  <c r="AA78" i="6" s="1"/>
  <c r="AP80" i="6"/>
  <c r="M56" i="6"/>
  <c r="M76" i="6" s="1"/>
  <c r="N56" i="6"/>
  <c r="N76" i="6" s="1"/>
  <c r="X57" i="6"/>
  <c r="X77" i="6" s="1"/>
  <c r="Q57" i="6"/>
  <c r="Q77" i="6" s="1"/>
  <c r="S59" i="6"/>
  <c r="S79" i="6" s="1"/>
  <c r="D57" i="6"/>
  <c r="D77" i="6" s="1"/>
  <c r="W55" i="6"/>
  <c r="W75" i="6" s="1"/>
  <c r="Z56" i="6"/>
  <c r="Z76" i="6" s="1"/>
  <c r="AL79" i="6"/>
  <c r="V59" i="6"/>
  <c r="V79" i="6" s="1"/>
  <c r="Y56" i="6"/>
  <c r="Y76" i="6" s="1"/>
  <c r="AA60" i="6"/>
  <c r="AA80" i="6" s="1"/>
  <c r="AA56" i="6"/>
  <c r="AA76" i="6" s="1"/>
  <c r="X56" i="6"/>
  <c r="X76" i="6" s="1"/>
  <c r="T56" i="6"/>
  <c r="T76" i="6" s="1"/>
  <c r="Q56" i="6"/>
  <c r="Q76" i="6" s="1"/>
  <c r="AM77" i="6"/>
  <c r="AP77" i="6"/>
  <c r="AN76" i="6"/>
  <c r="AK76" i="6"/>
  <c r="C56" i="6"/>
  <c r="C76" i="6" s="1"/>
  <c r="F56" i="6"/>
  <c r="F76" i="6" s="1"/>
  <c r="I56" i="6"/>
  <c r="I76" i="6" s="1"/>
  <c r="K56" i="6"/>
  <c r="K76" i="6" s="1"/>
  <c r="H56" i="6"/>
  <c r="H76" i="6" s="1"/>
  <c r="L56" i="6"/>
  <c r="L76" i="6" s="1"/>
  <c r="E56" i="6"/>
  <c r="E76" i="6" s="1"/>
  <c r="J56" i="6"/>
  <c r="J76" i="6" s="1"/>
  <c r="AL74" i="6"/>
  <c r="AO74" i="6"/>
  <c r="U54" i="6"/>
  <c r="U74" i="6" s="1"/>
  <c r="X54" i="6"/>
  <c r="X74" i="6" s="1"/>
  <c r="T54" i="6"/>
  <c r="T74" i="6" s="1"/>
  <c r="R54" i="6"/>
  <c r="R74" i="6" s="1"/>
  <c r="O54" i="6"/>
  <c r="O74" i="6" s="1"/>
  <c r="Q54" i="6"/>
  <c r="Q74" i="6" s="1"/>
  <c r="M54" i="6"/>
  <c r="M74" i="6" s="1"/>
  <c r="P54" i="6"/>
  <c r="P74" i="6" s="1"/>
  <c r="N54" i="6"/>
  <c r="N74" i="6" s="1"/>
  <c r="S54" i="6"/>
  <c r="S74" i="6" s="1"/>
  <c r="V55" i="6"/>
  <c r="V75" i="6" s="1"/>
  <c r="G58" i="7"/>
  <c r="T58" i="7" s="1"/>
  <c r="H60" i="7"/>
  <c r="U60" i="7" s="1"/>
  <c r="C60" i="7"/>
  <c r="P60" i="7" s="1"/>
  <c r="D51" i="7"/>
  <c r="Q51" i="7" s="1"/>
  <c r="L210" i="3"/>
  <c r="L204" i="3"/>
  <c r="L205" i="3"/>
  <c r="L208" i="3"/>
  <c r="L202" i="3"/>
  <c r="Y202" i="3" s="1"/>
  <c r="L211" i="3"/>
  <c r="L209" i="3"/>
  <c r="L207" i="3"/>
  <c r="L212" i="3"/>
  <c r="L206" i="3"/>
  <c r="L203" i="3"/>
  <c r="V53" i="6"/>
  <c r="V73" i="6" s="1"/>
  <c r="G61" i="7"/>
  <c r="T61" i="7" s="1"/>
  <c r="E58" i="7"/>
  <c r="R58" i="7" s="1"/>
  <c r="E51" i="7"/>
  <c r="R51" i="7" s="1"/>
  <c r="G56" i="6"/>
  <c r="G76" i="6" s="1"/>
  <c r="F61" i="7"/>
  <c r="S61" i="7" s="1"/>
  <c r="D52" i="7"/>
  <c r="Q52" i="7" s="1"/>
  <c r="K213" i="3"/>
  <c r="W58" i="6"/>
  <c r="W78" i="6" s="1"/>
  <c r="AP71" i="6"/>
  <c r="AM71" i="6"/>
  <c r="AA59" i="6"/>
  <c r="AA79" i="6" s="1"/>
  <c r="O213" i="3"/>
  <c r="G59" i="6"/>
  <c r="G79" i="6" s="1"/>
  <c r="AK72" i="6"/>
  <c r="AN72" i="6"/>
  <c r="H52" i="6"/>
  <c r="H72" i="6" s="1"/>
  <c r="C52" i="6"/>
  <c r="C72" i="6" s="1"/>
  <c r="K52" i="6"/>
  <c r="K72" i="6" s="1"/>
  <c r="J52" i="6"/>
  <c r="J72" i="6" s="1"/>
  <c r="D52" i="6"/>
  <c r="D72" i="6" s="1"/>
  <c r="I52" i="6"/>
  <c r="I72" i="6" s="1"/>
  <c r="E52" i="6"/>
  <c r="E72" i="6" s="1"/>
  <c r="F52" i="6"/>
  <c r="F72" i="6" s="1"/>
  <c r="L52" i="6"/>
  <c r="L72" i="6" s="1"/>
  <c r="AK81" i="6"/>
  <c r="AN81" i="6"/>
  <c r="J61" i="6"/>
  <c r="J81" i="6" s="1"/>
  <c r="C61" i="6"/>
  <c r="C81" i="6" s="1"/>
  <c r="D61" i="6"/>
  <c r="D81" i="6" s="1"/>
  <c r="H61" i="6"/>
  <c r="H81" i="6" s="1"/>
  <c r="L61" i="6"/>
  <c r="L81" i="6" s="1"/>
  <c r="F61" i="6"/>
  <c r="F81" i="6" s="1"/>
  <c r="I61" i="6"/>
  <c r="I81" i="6" s="1"/>
  <c r="K61" i="6"/>
  <c r="K81" i="6" s="1"/>
  <c r="E61" i="6"/>
  <c r="E81" i="6" s="1"/>
  <c r="N213" i="3"/>
  <c r="AA54" i="6"/>
  <c r="AA74" i="6" s="1"/>
  <c r="P52" i="6"/>
  <c r="P72" i="6" s="1"/>
  <c r="O52" i="6"/>
  <c r="O72" i="6" s="1"/>
  <c r="AO72" i="6"/>
  <c r="C56" i="7"/>
  <c r="P56" i="7" s="1"/>
  <c r="AC56" i="7"/>
  <c r="AB56" i="7"/>
  <c r="AO71" i="6"/>
  <c r="AL71" i="6"/>
  <c r="R51" i="6"/>
  <c r="R71" i="6" s="1"/>
  <c r="T51" i="6"/>
  <c r="T71" i="6" s="1"/>
  <c r="Q51" i="6"/>
  <c r="Q71" i="6" s="1"/>
  <c r="S51" i="6"/>
  <c r="S71" i="6" s="1"/>
  <c r="P51" i="6"/>
  <c r="P71" i="6" s="1"/>
  <c r="M51" i="6"/>
  <c r="M71" i="6" s="1"/>
  <c r="O51" i="6"/>
  <c r="O71" i="6" s="1"/>
  <c r="N51" i="6"/>
  <c r="N71" i="6" s="1"/>
  <c r="X51" i="6"/>
  <c r="X71" i="6" s="1"/>
  <c r="U51" i="6"/>
  <c r="U71" i="6" s="1"/>
  <c r="H56" i="7"/>
  <c r="U56" i="7" s="1"/>
  <c r="AA51" i="6"/>
  <c r="AA71" i="6" s="1"/>
  <c r="D56" i="6"/>
  <c r="D76" i="6" s="1"/>
  <c r="AL75" i="6"/>
  <c r="AO75" i="6"/>
  <c r="N55" i="6"/>
  <c r="N75" i="6" s="1"/>
  <c r="P55" i="6"/>
  <c r="P75" i="6" s="1"/>
  <c r="O55" i="6"/>
  <c r="O75" i="6" s="1"/>
  <c r="Q55" i="6"/>
  <c r="Q75" i="6" s="1"/>
  <c r="X55" i="6"/>
  <c r="X75" i="6" s="1"/>
  <c r="M55" i="6"/>
  <c r="M75" i="6" s="1"/>
  <c r="R55" i="6"/>
  <c r="R75" i="6" s="1"/>
  <c r="U55" i="6"/>
  <c r="U75" i="6" s="1"/>
  <c r="T55" i="6"/>
  <c r="T75" i="6" s="1"/>
  <c r="S55" i="6"/>
  <c r="S75" i="6" s="1"/>
  <c r="D58" i="7"/>
  <c r="Q58" i="7" s="1"/>
  <c r="AA55" i="6"/>
  <c r="AA75" i="6" s="1"/>
  <c r="AC53" i="7"/>
  <c r="AB53" i="7"/>
  <c r="H51" i="7"/>
  <c r="U51" i="7" s="1"/>
  <c r="G55" i="6"/>
  <c r="G75" i="6" s="1"/>
  <c r="Y54" i="6"/>
  <c r="Y74" i="6" s="1"/>
  <c r="Z55" i="6"/>
  <c r="Z75" i="6" s="1"/>
  <c r="AB54" i="7"/>
  <c r="AC54" i="7"/>
  <c r="AO82" i="6"/>
  <c r="AL82" i="6"/>
  <c r="M62" i="6"/>
  <c r="M82" i="6" s="1"/>
  <c r="Q62" i="6"/>
  <c r="Q82" i="6" s="1"/>
  <c r="P62" i="6"/>
  <c r="P82" i="6" s="1"/>
  <c r="O62" i="6"/>
  <c r="O82" i="6" s="1"/>
  <c r="T62" i="6"/>
  <c r="T82" i="6" s="1"/>
  <c r="S62" i="6"/>
  <c r="S82" i="6" s="1"/>
  <c r="N62" i="6"/>
  <c r="N82" i="6" s="1"/>
  <c r="R62" i="6"/>
  <c r="R82" i="6" s="1"/>
  <c r="U62" i="6"/>
  <c r="U82" i="6" s="1"/>
  <c r="X62" i="6"/>
  <c r="X82" i="6" s="1"/>
  <c r="AK80" i="6"/>
  <c r="AN80" i="6"/>
  <c r="F60" i="6"/>
  <c r="F80" i="6" s="1"/>
  <c r="I60" i="6"/>
  <c r="I80" i="6" s="1"/>
  <c r="L60" i="6"/>
  <c r="L80" i="6" s="1"/>
  <c r="E60" i="6"/>
  <c r="E80" i="6" s="1"/>
  <c r="H60" i="6"/>
  <c r="H80" i="6" s="1"/>
  <c r="C60" i="6"/>
  <c r="C80" i="6" s="1"/>
  <c r="K60" i="6"/>
  <c r="K80" i="6" s="1"/>
  <c r="D60" i="6"/>
  <c r="D80" i="6" s="1"/>
  <c r="J60" i="6"/>
  <c r="J80" i="6" s="1"/>
  <c r="W62" i="6"/>
  <c r="W82" i="6" s="1"/>
  <c r="H55" i="7"/>
  <c r="U55" i="7" s="1"/>
  <c r="AC55" i="7"/>
  <c r="AB55" i="7"/>
  <c r="AB62" i="7"/>
  <c r="AC62" i="7"/>
  <c r="R213" i="3"/>
  <c r="AB55" i="6"/>
  <c r="AB75" i="6" s="1"/>
  <c r="H58" i="7"/>
  <c r="U58" i="7" s="1"/>
  <c r="E53" i="7"/>
  <c r="R53" i="7" s="1"/>
  <c r="F51" i="7"/>
  <c r="S51" i="7" s="1"/>
  <c r="AC51" i="7"/>
  <c r="AB51" i="7"/>
  <c r="C55" i="7"/>
  <c r="P55" i="7" s="1"/>
  <c r="Y52" i="6"/>
  <c r="Y72" i="6" s="1"/>
  <c r="F55" i="7"/>
  <c r="S55" i="7" s="1"/>
  <c r="D60" i="7"/>
  <c r="Q60" i="7" s="1"/>
  <c r="AK82" i="6"/>
  <c r="AN82" i="6"/>
  <c r="J62" i="6"/>
  <c r="J82" i="6" s="1"/>
  <c r="E62" i="6"/>
  <c r="E82" i="6" s="1"/>
  <c r="K62" i="6"/>
  <c r="K82" i="6" s="1"/>
  <c r="C62" i="6"/>
  <c r="C82" i="6" s="1"/>
  <c r="F62" i="6"/>
  <c r="F82" i="6" s="1"/>
  <c r="L62" i="6"/>
  <c r="L82" i="6" s="1"/>
  <c r="I62" i="6"/>
  <c r="I82" i="6" s="1"/>
  <c r="D62" i="6"/>
  <c r="D82" i="6" s="1"/>
  <c r="H62" i="6"/>
  <c r="H82" i="6" s="1"/>
  <c r="AM73" i="6"/>
  <c r="AP73" i="6"/>
  <c r="AM78" i="6"/>
  <c r="AA53" i="6"/>
  <c r="AA73" i="6" s="1"/>
  <c r="Y62" i="6"/>
  <c r="Y82" i="6" s="1"/>
  <c r="H213" i="3"/>
  <c r="D55" i="7"/>
  <c r="Q55" i="7" s="1"/>
  <c r="V58" i="6"/>
  <c r="V78" i="6" s="1"/>
  <c r="G55" i="7"/>
  <c r="T55" i="7" s="1"/>
  <c r="Y60" i="6"/>
  <c r="Y80" i="6" s="1"/>
  <c r="B61" i="6"/>
  <c r="B81" i="6" s="1"/>
  <c r="T59" i="6"/>
  <c r="T79" i="6" s="1"/>
  <c r="N52" i="6"/>
  <c r="N72" i="6" s="1"/>
  <c r="X52" i="6"/>
  <c r="X72" i="6" s="1"/>
  <c r="AL72" i="6"/>
  <c r="B51" i="7"/>
  <c r="O51" i="7" s="1"/>
  <c r="Y51" i="6"/>
  <c r="Y71" i="6" s="1"/>
  <c r="AM79" i="6"/>
  <c r="AP79" i="6"/>
  <c r="B56" i="6"/>
  <c r="B76" i="6" s="1"/>
  <c r="AP76" i="6"/>
  <c r="AM76" i="6"/>
  <c r="H53" i="7"/>
  <c r="U53" i="7" s="1"/>
  <c r="B55" i="6"/>
  <c r="B75" i="6" s="1"/>
  <c r="F205" i="3"/>
  <c r="Z205" i="3" s="1"/>
  <c r="F204" i="3"/>
  <c r="Z204" i="3" s="1"/>
  <c r="F202" i="3"/>
  <c r="F208" i="3"/>
  <c r="Y208" i="3" s="1"/>
  <c r="F210" i="3"/>
  <c r="F206" i="3"/>
  <c r="Y206" i="3" s="1"/>
  <c r="F209" i="3"/>
  <c r="Y209" i="3" s="1"/>
  <c r="F211" i="3"/>
  <c r="F212" i="3"/>
  <c r="F203" i="3"/>
  <c r="Z203" i="3" s="1"/>
  <c r="F207" i="3"/>
  <c r="Y203" i="3"/>
  <c r="C213" i="3"/>
  <c r="D61" i="7"/>
  <c r="Q61" i="7" s="1"/>
  <c r="B52" i="7"/>
  <c r="O52" i="7" s="1"/>
  <c r="AB52" i="7"/>
  <c r="AC52" i="7"/>
  <c r="AB54" i="6"/>
  <c r="AB74" i="6" s="1"/>
  <c r="E60" i="7"/>
  <c r="R60" i="7" s="1"/>
  <c r="Q213" i="3"/>
  <c r="AK75" i="6"/>
  <c r="E55" i="6"/>
  <c r="E75" i="6" s="1"/>
  <c r="F55" i="6"/>
  <c r="F75" i="6" s="1"/>
  <c r="D55" i="6"/>
  <c r="D75" i="6" s="1"/>
  <c r="I55" i="6"/>
  <c r="I75" i="6" s="1"/>
  <c r="K55" i="6"/>
  <c r="K75" i="6" s="1"/>
  <c r="J55" i="6"/>
  <c r="J75" i="6" s="1"/>
  <c r="H55" i="6"/>
  <c r="H75" i="6" s="1"/>
  <c r="C55" i="6"/>
  <c r="C75" i="6" s="1"/>
  <c r="L55" i="6"/>
  <c r="L75" i="6" s="1"/>
  <c r="AL81" i="6"/>
  <c r="AO81" i="6"/>
  <c r="U61" i="6"/>
  <c r="U81" i="6" s="1"/>
  <c r="X61" i="6"/>
  <c r="X81" i="6" s="1"/>
  <c r="N61" i="6"/>
  <c r="N81" i="6" s="1"/>
  <c r="Q61" i="6"/>
  <c r="Q81" i="6" s="1"/>
  <c r="S61" i="6"/>
  <c r="S81" i="6" s="1"/>
  <c r="P61" i="6"/>
  <c r="P81" i="6" s="1"/>
  <c r="M61" i="6"/>
  <c r="M81" i="6" s="1"/>
  <c r="T61" i="6"/>
  <c r="T81" i="6" s="1"/>
  <c r="O61" i="6"/>
  <c r="O81" i="6" s="1"/>
  <c r="R61" i="6"/>
  <c r="R81" i="6" s="1"/>
  <c r="F52" i="7"/>
  <c r="S52" i="7" s="1"/>
  <c r="AB57" i="7"/>
  <c r="AC57" i="7"/>
  <c r="V51" i="6"/>
  <c r="V71" i="6" s="1"/>
  <c r="Y53" i="6"/>
  <c r="Y73" i="6" s="1"/>
  <c r="M213" i="3"/>
  <c r="AA61" i="6"/>
  <c r="AA81" i="6" s="1"/>
  <c r="Z54" i="6"/>
  <c r="Z74" i="6" s="1"/>
  <c r="AB59" i="7"/>
  <c r="AC59" i="7"/>
  <c r="V62" i="6"/>
  <c r="V82" i="6" s="1"/>
  <c r="G54" i="7"/>
  <c r="T54" i="7" s="1"/>
  <c r="AB51" i="6"/>
  <c r="AB71" i="6" s="1"/>
  <c r="H62" i="7"/>
  <c r="U62" i="7" s="1"/>
  <c r="C51" i="7"/>
  <c r="P51" i="7" s="1"/>
  <c r="E213" i="3"/>
  <c r="Y61" i="6"/>
  <c r="Y81" i="6" s="1"/>
  <c r="F57" i="7"/>
  <c r="S57" i="7" s="1"/>
  <c r="B62" i="6"/>
  <c r="B82" i="6" s="1"/>
  <c r="AP82" i="6"/>
  <c r="AM82" i="6"/>
  <c r="AK78" i="6"/>
  <c r="AN78" i="6"/>
  <c r="F58" i="6"/>
  <c r="F78" i="6" s="1"/>
  <c r="C58" i="6"/>
  <c r="C78" i="6" s="1"/>
  <c r="E58" i="6"/>
  <c r="E78" i="6" s="1"/>
  <c r="I58" i="6"/>
  <c r="I78" i="6" s="1"/>
  <c r="D58" i="6"/>
  <c r="D78" i="6" s="1"/>
  <c r="J58" i="6"/>
  <c r="J78" i="6" s="1"/>
  <c r="L58" i="6"/>
  <c r="L78" i="6" s="1"/>
  <c r="K58" i="6"/>
  <c r="K78" i="6" s="1"/>
  <c r="H58" i="6"/>
  <c r="H78" i="6" s="1"/>
  <c r="X60" i="6"/>
  <c r="X80" i="6" s="1"/>
  <c r="M59" i="6"/>
  <c r="M79" i="6" s="1"/>
  <c r="X59" i="6"/>
  <c r="X79" i="6" s="1"/>
  <c r="AN71" i="6"/>
  <c r="AK71" i="6"/>
  <c r="J51" i="6"/>
  <c r="J71" i="6" s="1"/>
  <c r="F51" i="6"/>
  <c r="F71" i="6" s="1"/>
  <c r="K51" i="6"/>
  <c r="K71" i="6" s="1"/>
  <c r="E51" i="6"/>
  <c r="E71" i="6" s="1"/>
  <c r="L51" i="6"/>
  <c r="L71" i="6" s="1"/>
  <c r="H51" i="6"/>
  <c r="H71" i="6" s="1"/>
  <c r="I51" i="6"/>
  <c r="I71" i="6" s="1"/>
  <c r="D51" i="6"/>
  <c r="D71" i="6" s="1"/>
  <c r="AM80" i="6"/>
  <c r="AB52" i="6"/>
  <c r="AB72" i="6" s="1"/>
  <c r="E57" i="7"/>
  <c r="R57" i="7" s="1"/>
  <c r="D56" i="7"/>
  <c r="Q56" i="7" s="1"/>
  <c r="B52" i="6"/>
  <c r="B72" i="6" s="1"/>
  <c r="T52" i="6"/>
  <c r="T72" i="6" s="1"/>
  <c r="S52" i="6"/>
  <c r="S72" i="6" s="1"/>
  <c r="U52" i="6"/>
  <c r="U72" i="6" s="1"/>
  <c r="G54" i="6"/>
  <c r="G74" i="6" s="1"/>
  <c r="AN74" i="6"/>
  <c r="AK74" i="6"/>
  <c r="D54" i="6"/>
  <c r="D74" i="6" s="1"/>
  <c r="I54" i="6"/>
  <c r="I74" i="6" s="1"/>
  <c r="K54" i="6"/>
  <c r="K74" i="6" s="1"/>
  <c r="L54" i="6"/>
  <c r="L74" i="6" s="1"/>
  <c r="J54" i="6"/>
  <c r="J74" i="6" s="1"/>
  <c r="F54" i="6"/>
  <c r="F74" i="6" s="1"/>
  <c r="E54" i="6"/>
  <c r="E74" i="6" s="1"/>
  <c r="H54" i="6"/>
  <c r="H74" i="6" s="1"/>
  <c r="C54" i="6"/>
  <c r="C74" i="6" s="1"/>
  <c r="G60" i="7"/>
  <c r="T60" i="7" s="1"/>
  <c r="AB60" i="7"/>
  <c r="AC60" i="7"/>
  <c r="B60" i="7"/>
  <c r="O60" i="7" s="1"/>
  <c r="B56" i="7"/>
  <c r="O56" i="7" s="1"/>
  <c r="P213" i="3"/>
  <c r="AM74" i="6"/>
  <c r="AP74" i="6"/>
  <c r="B57" i="6"/>
  <c r="B77" i="6" s="1"/>
  <c r="AN77" i="6"/>
  <c r="AK77" i="6"/>
  <c r="F57" i="6"/>
  <c r="F77" i="6" s="1"/>
  <c r="L57" i="6"/>
  <c r="L77" i="6" s="1"/>
  <c r="I57" i="6"/>
  <c r="I77" i="6" s="1"/>
  <c r="H57" i="6"/>
  <c r="H77" i="6" s="1"/>
  <c r="E57" i="6"/>
  <c r="E77" i="6" s="1"/>
  <c r="K57" i="6"/>
  <c r="K77" i="6" s="1"/>
  <c r="C57" i="6"/>
  <c r="C77" i="6" s="1"/>
  <c r="J57" i="6"/>
  <c r="J77" i="6" s="1"/>
  <c r="AN79" i="6"/>
  <c r="AK79" i="6"/>
  <c r="C59" i="6"/>
  <c r="C79" i="6" s="1"/>
  <c r="K59" i="6"/>
  <c r="K79" i="6" s="1"/>
  <c r="H59" i="6"/>
  <c r="H79" i="6" s="1"/>
  <c r="L59" i="6"/>
  <c r="L79" i="6" s="1"/>
  <c r="D59" i="6"/>
  <c r="D79" i="6" s="1"/>
  <c r="I59" i="6"/>
  <c r="I79" i="6" s="1"/>
  <c r="E59" i="6"/>
  <c r="E79" i="6" s="1"/>
  <c r="F59" i="6"/>
  <c r="F79" i="6" s="1"/>
  <c r="J59" i="6"/>
  <c r="J79" i="6" s="1"/>
  <c r="AA52" i="6"/>
  <c r="AA72" i="6" s="1"/>
  <c r="AB58" i="7"/>
  <c r="AC58" i="7"/>
  <c r="AP75" i="6"/>
  <c r="W52" i="6"/>
  <c r="W72" i="6" s="1"/>
  <c r="Z51" i="6"/>
  <c r="Z71" i="6" s="1"/>
  <c r="Z208" i="3"/>
  <c r="AC61" i="7"/>
  <c r="AB61" i="7"/>
  <c r="F58" i="7"/>
  <c r="S58" i="7" s="1"/>
  <c r="G213" i="3"/>
  <c r="C52" i="7"/>
  <c r="P52" i="7" s="1"/>
  <c r="AO73" i="6"/>
  <c r="AL73" i="6"/>
  <c r="R53" i="6"/>
  <c r="R73" i="6" s="1"/>
  <c r="O53" i="6"/>
  <c r="O73" i="6" s="1"/>
  <c r="X53" i="6"/>
  <c r="X73" i="6" s="1"/>
  <c r="S53" i="6"/>
  <c r="S73" i="6" s="1"/>
  <c r="N53" i="6"/>
  <c r="N73" i="6" s="1"/>
  <c r="Q53" i="6"/>
  <c r="Q73" i="6" s="1"/>
  <c r="P53" i="6"/>
  <c r="P73" i="6" s="1"/>
  <c r="M53" i="6"/>
  <c r="M73" i="6" s="1"/>
  <c r="U53" i="6"/>
  <c r="U73" i="6" s="1"/>
  <c r="T53" i="6"/>
  <c r="T73" i="6" s="1"/>
  <c r="L201" i="3"/>
  <c r="Y201" i="3" s="1"/>
  <c r="G56" i="7"/>
  <c r="T56" i="7" s="1"/>
  <c r="H54" i="7"/>
  <c r="U54" i="7" s="1"/>
  <c r="D57" i="7"/>
  <c r="Q57" i="7" s="1"/>
  <c r="AN73" i="6"/>
  <c r="AK73" i="6"/>
  <c r="C53" i="6"/>
  <c r="C73" i="6" s="1"/>
  <c r="I53" i="6"/>
  <c r="I73" i="6" s="1"/>
  <c r="E53" i="6"/>
  <c r="E73" i="6" s="1"/>
  <c r="F53" i="6"/>
  <c r="F73" i="6" s="1"/>
  <c r="H53" i="6"/>
  <c r="H73" i="6" s="1"/>
  <c r="D53" i="6"/>
  <c r="D73" i="6" s="1"/>
  <c r="K53" i="6"/>
  <c r="K73" i="6" s="1"/>
  <c r="J53" i="6"/>
  <c r="J73" i="6" s="1"/>
  <c r="L53" i="6"/>
  <c r="L73" i="6" s="1"/>
  <c r="W51" i="6"/>
  <c r="W71" i="6" s="1"/>
  <c r="AO78" i="6"/>
  <c r="AL78" i="6"/>
  <c r="P58" i="6"/>
  <c r="P78" i="6" s="1"/>
  <c r="U58" i="6"/>
  <c r="U78" i="6" s="1"/>
  <c r="S58" i="6"/>
  <c r="S78" i="6" s="1"/>
  <c r="M58" i="6"/>
  <c r="M78" i="6" s="1"/>
  <c r="Q58" i="6"/>
  <c r="Q78" i="6" s="1"/>
  <c r="X58" i="6"/>
  <c r="X78" i="6" s="1"/>
  <c r="N58" i="6"/>
  <c r="N78" i="6" s="1"/>
  <c r="O58" i="6"/>
  <c r="O78" i="6" s="1"/>
  <c r="R58" i="6"/>
  <c r="R78" i="6" s="1"/>
  <c r="T58" i="6"/>
  <c r="T78" i="6" s="1"/>
  <c r="D54" i="7"/>
  <c r="Q54" i="7" s="1"/>
  <c r="W59" i="6"/>
  <c r="W79" i="6" s="1"/>
  <c r="F56" i="7"/>
  <c r="S56" i="7" s="1"/>
  <c r="T60" i="6"/>
  <c r="T80" i="6" s="1"/>
  <c r="I213" i="3"/>
  <c r="W54" i="6"/>
  <c r="W74" i="6" s="1"/>
  <c r="C53" i="7"/>
  <c r="P53" i="7" s="1"/>
  <c r="AP72" i="6"/>
  <c r="AM72" i="6"/>
  <c r="AP81" i="6"/>
  <c r="D213" i="3"/>
  <c r="Q52" i="6"/>
  <c r="Q72" i="6" s="1"/>
  <c r="R52" i="6"/>
  <c r="R72" i="6" s="1"/>
  <c r="Z202" i="3" l="1"/>
  <c r="Z212" i="3"/>
  <c r="Z210" i="3"/>
  <c r="Z211" i="3"/>
  <c r="Y205" i="3"/>
  <c r="Y204" i="3"/>
  <c r="T64" i="7"/>
  <c r="T65" i="7" s="1"/>
  <c r="G84" i="6"/>
  <c r="G85" i="6" s="1"/>
  <c r="V84" i="6"/>
  <c r="V85" i="6" s="1"/>
  <c r="N84" i="6"/>
  <c r="N85" i="6" s="1"/>
  <c r="W84" i="6"/>
  <c r="W85" i="6" s="1"/>
  <c r="Z84" i="6"/>
  <c r="Z85" i="6" s="1"/>
  <c r="S84" i="6"/>
  <c r="S85" i="6" s="1"/>
  <c r="O84" i="6"/>
  <c r="O85" i="6" s="1"/>
  <c r="Q84" i="6"/>
  <c r="Q85" i="6" s="1"/>
  <c r="AA208" i="3"/>
  <c r="AB208" i="3"/>
  <c r="T84" i="6"/>
  <c r="T85" i="6" s="1"/>
  <c r="AA204" i="3"/>
  <c r="AB204" i="3"/>
  <c r="L224" i="3" s="1"/>
  <c r="I84" i="6"/>
  <c r="I85" i="6" s="1"/>
  <c r="AB84" i="6"/>
  <c r="AB85" i="6" s="1"/>
  <c r="S64" i="7"/>
  <c r="S65" i="7" s="1"/>
  <c r="U84" i="6"/>
  <c r="U85" i="6" s="1"/>
  <c r="M84" i="6"/>
  <c r="M85" i="6" s="1"/>
  <c r="L84" i="6"/>
  <c r="L85" i="6" s="1"/>
  <c r="H84" i="6"/>
  <c r="H85" i="6" s="1"/>
  <c r="R64" i="7"/>
  <c r="R65" i="7" s="1"/>
  <c r="Y207" i="3"/>
  <c r="L213" i="3"/>
  <c r="D84" i="6"/>
  <c r="D85" i="6" s="1"/>
  <c r="AB203" i="3"/>
  <c r="F223" i="3" s="1"/>
  <c r="AA203" i="3"/>
  <c r="AA205" i="3"/>
  <c r="AB205" i="3"/>
  <c r="C84" i="6"/>
  <c r="C85" i="6" s="1"/>
  <c r="B84" i="6"/>
  <c r="B85" i="6" s="1"/>
  <c r="F84" i="6"/>
  <c r="F85" i="6" s="1"/>
  <c r="U64" i="7"/>
  <c r="U65" i="7" s="1"/>
  <c r="Z206" i="3"/>
  <c r="AB206" i="3" s="1"/>
  <c r="F213" i="3"/>
  <c r="AA84" i="6"/>
  <c r="AA85" i="6" s="1"/>
  <c r="X84" i="6"/>
  <c r="X85" i="6" s="1"/>
  <c r="P84" i="6"/>
  <c r="P85" i="6" s="1"/>
  <c r="R84" i="6"/>
  <c r="R85" i="6" s="1"/>
  <c r="Q64" i="7"/>
  <c r="Q65" i="7" s="1"/>
  <c r="Z207" i="3"/>
  <c r="E84" i="6"/>
  <c r="E85" i="6" s="1"/>
  <c r="Z201" i="3"/>
  <c r="AB202" i="3"/>
  <c r="AA202" i="3"/>
  <c r="Y211" i="3"/>
  <c r="J84" i="6"/>
  <c r="J85" i="6" s="1"/>
  <c r="P64" i="7"/>
  <c r="P65" i="7" s="1"/>
  <c r="Y84" i="6"/>
  <c r="Y85" i="6" s="1"/>
  <c r="O64" i="7"/>
  <c r="O65" i="7" s="1"/>
  <c r="Y212" i="3"/>
  <c r="K84" i="6"/>
  <c r="K85" i="6" s="1"/>
  <c r="Z209" i="3"/>
  <c r="AA209" i="3" s="1"/>
  <c r="Y210" i="3"/>
  <c r="AA210" i="3" s="1"/>
  <c r="L222" i="3" l="1"/>
  <c r="Z213" i="3"/>
  <c r="F224" i="3"/>
  <c r="AA58" i="7"/>
  <c r="O225" i="3"/>
  <c r="C225" i="3"/>
  <c r="D225" i="3"/>
  <c r="I225" i="3"/>
  <c r="N225" i="3"/>
  <c r="K225" i="3"/>
  <c r="G225" i="3"/>
  <c r="Q225" i="3"/>
  <c r="R225" i="3"/>
  <c r="E225" i="3"/>
  <c r="P225" i="3"/>
  <c r="J225" i="3"/>
  <c r="H225" i="3"/>
  <c r="M225" i="3"/>
  <c r="O223" i="3"/>
  <c r="N223" i="3"/>
  <c r="C223" i="3"/>
  <c r="Q223" i="3"/>
  <c r="I223" i="3"/>
  <c r="P223" i="3"/>
  <c r="E223" i="3"/>
  <c r="G223" i="3"/>
  <c r="K223" i="3"/>
  <c r="D223" i="3"/>
  <c r="M223" i="3"/>
  <c r="J223" i="3"/>
  <c r="R223" i="3"/>
  <c r="H223" i="3"/>
  <c r="AA207" i="3"/>
  <c r="AB207" i="3"/>
  <c r="R228" i="3"/>
  <c r="C228" i="3"/>
  <c r="M228" i="3"/>
  <c r="H228" i="3"/>
  <c r="D228" i="3"/>
  <c r="K228" i="3"/>
  <c r="E228" i="3"/>
  <c r="J228" i="3"/>
  <c r="I228" i="3"/>
  <c r="G228" i="3"/>
  <c r="P228" i="3"/>
  <c r="N228" i="3"/>
  <c r="O228" i="3"/>
  <c r="Q228" i="3"/>
  <c r="AA61" i="7"/>
  <c r="F225" i="3"/>
  <c r="K222" i="3"/>
  <c r="Q222" i="3"/>
  <c r="R222" i="3"/>
  <c r="M222" i="3"/>
  <c r="C222" i="3"/>
  <c r="J222" i="3"/>
  <c r="O222" i="3"/>
  <c r="I222" i="3"/>
  <c r="N222" i="3"/>
  <c r="D222" i="3"/>
  <c r="P222" i="3"/>
  <c r="H222" i="3"/>
  <c r="G222" i="3"/>
  <c r="E222" i="3"/>
  <c r="L223" i="3"/>
  <c r="AI75" i="6"/>
  <c r="AI81" i="6"/>
  <c r="AI73" i="6"/>
  <c r="AI76" i="6"/>
  <c r="AI77" i="6"/>
  <c r="AI82" i="6"/>
  <c r="AI72" i="6"/>
  <c r="AI80" i="6"/>
  <c r="AI74" i="6"/>
  <c r="AI79" i="6"/>
  <c r="AI78" i="6"/>
  <c r="C224" i="3"/>
  <c r="J224" i="3"/>
  <c r="M224" i="3"/>
  <c r="H224" i="3"/>
  <c r="P224" i="3"/>
  <c r="Q224" i="3"/>
  <c r="R224" i="3"/>
  <c r="I224" i="3"/>
  <c r="D224" i="3"/>
  <c r="E224" i="3"/>
  <c r="K224" i="3"/>
  <c r="O224" i="3"/>
  <c r="G224" i="3"/>
  <c r="N224" i="3"/>
  <c r="AB209" i="3"/>
  <c r="AB210" i="3"/>
  <c r="E230" i="3" s="1"/>
  <c r="AA206" i="3"/>
  <c r="G226" i="3" s="1"/>
  <c r="AA55" i="7"/>
  <c r="AA59" i="7"/>
  <c r="AA54" i="7"/>
  <c r="AA57" i="7"/>
  <c r="AA53" i="7"/>
  <c r="AA62" i="7"/>
  <c r="AA56" i="7"/>
  <c r="AA60" i="7"/>
  <c r="AA52" i="7"/>
  <c r="AA51" i="7"/>
  <c r="F228" i="3"/>
  <c r="L225" i="3"/>
  <c r="AB201" i="3"/>
  <c r="AA212" i="3"/>
  <c r="AB212" i="3"/>
  <c r="AA211" i="3"/>
  <c r="AB211" i="3"/>
  <c r="L228" i="3"/>
  <c r="AA201" i="3"/>
  <c r="AJ81" i="6"/>
  <c r="AJ78" i="6"/>
  <c r="AJ73" i="6"/>
  <c r="AH74" i="6"/>
  <c r="AJ80" i="6"/>
  <c r="AJ71" i="6"/>
  <c r="AH78" i="6"/>
  <c r="AH75" i="6"/>
  <c r="AH77" i="6"/>
  <c r="AH76" i="6"/>
  <c r="AH79" i="6"/>
  <c r="AJ77" i="6"/>
  <c r="AH72" i="6"/>
  <c r="AH80" i="6"/>
  <c r="AH71" i="6"/>
  <c r="AJ82" i="6"/>
  <c r="AJ75" i="6"/>
  <c r="AH81" i="6"/>
  <c r="AJ72" i="6"/>
  <c r="AH73" i="6"/>
  <c r="AH82" i="6"/>
  <c r="AJ76" i="6"/>
  <c r="AJ79" i="6"/>
  <c r="AJ74" i="6"/>
  <c r="F222" i="3"/>
  <c r="AI71" i="6"/>
  <c r="Y213" i="3"/>
  <c r="L226" i="3" l="1"/>
  <c r="Q226" i="3"/>
  <c r="O226" i="3"/>
  <c r="K226" i="3"/>
  <c r="Q232" i="3"/>
  <c r="E232" i="3"/>
  <c r="I232" i="3"/>
  <c r="G232" i="3"/>
  <c r="D232" i="3"/>
  <c r="O232" i="3"/>
  <c r="P232" i="3"/>
  <c r="M232" i="3"/>
  <c r="H232" i="3"/>
  <c r="N232" i="3"/>
  <c r="R232" i="3"/>
  <c r="K232" i="3"/>
  <c r="C232" i="3"/>
  <c r="J232" i="3"/>
  <c r="L232" i="3"/>
  <c r="F232" i="3"/>
  <c r="J230" i="3"/>
  <c r="H230" i="3"/>
  <c r="I230" i="3"/>
  <c r="G230" i="3"/>
  <c r="D230" i="3"/>
  <c r="K230" i="3"/>
  <c r="M230" i="3"/>
  <c r="R230" i="3"/>
  <c r="N230" i="3"/>
  <c r="C230" i="3"/>
  <c r="P230" i="3"/>
  <c r="O230" i="3"/>
  <c r="Q230" i="3"/>
  <c r="F230" i="3"/>
  <c r="L230" i="3"/>
  <c r="F226" i="3"/>
  <c r="J226" i="3"/>
  <c r="I226" i="3"/>
  <c r="H226" i="3"/>
  <c r="G231" i="3"/>
  <c r="M231" i="3"/>
  <c r="N231" i="3"/>
  <c r="D231" i="3"/>
  <c r="P231" i="3"/>
  <c r="Q231" i="3"/>
  <c r="J231" i="3"/>
  <c r="R231" i="3"/>
  <c r="I231" i="3"/>
  <c r="C231" i="3"/>
  <c r="O231" i="3"/>
  <c r="E231" i="3"/>
  <c r="H231" i="3"/>
  <c r="K231" i="3"/>
  <c r="F231" i="3"/>
  <c r="L231" i="3"/>
  <c r="O221" i="3"/>
  <c r="J221" i="3"/>
  <c r="D221" i="3"/>
  <c r="C221" i="3"/>
  <c r="P221" i="3"/>
  <c r="K221" i="3"/>
  <c r="N221" i="3"/>
  <c r="H221" i="3"/>
  <c r="Q221" i="3"/>
  <c r="E221" i="3"/>
  <c r="G221" i="3"/>
  <c r="M221" i="3"/>
  <c r="F221" i="3"/>
  <c r="R221" i="3"/>
  <c r="I221" i="3"/>
  <c r="L221" i="3"/>
  <c r="E227" i="3"/>
  <c r="J227" i="3"/>
  <c r="P227" i="3"/>
  <c r="K227" i="3"/>
  <c r="N227" i="3"/>
  <c r="M227" i="3"/>
  <c r="O227" i="3"/>
  <c r="I227" i="3"/>
  <c r="R227" i="3"/>
  <c r="G227" i="3"/>
  <c r="H227" i="3"/>
  <c r="Q227" i="3"/>
  <c r="C227" i="3"/>
  <c r="D227" i="3"/>
  <c r="F227" i="3"/>
  <c r="L227" i="3"/>
  <c r="E226" i="3"/>
  <c r="C226" i="3"/>
  <c r="N226" i="3"/>
  <c r="D226" i="3"/>
  <c r="E229" i="3"/>
  <c r="O229" i="3"/>
  <c r="J229" i="3"/>
  <c r="C229" i="3"/>
  <c r="H229" i="3"/>
  <c r="D229" i="3"/>
  <c r="P229" i="3"/>
  <c r="G229" i="3"/>
  <c r="Q229" i="3"/>
  <c r="M229" i="3"/>
  <c r="K229" i="3"/>
  <c r="R229" i="3"/>
  <c r="I229" i="3"/>
  <c r="N229" i="3"/>
  <c r="L229" i="3"/>
  <c r="F229" i="3"/>
  <c r="M226" i="3"/>
  <c r="P226" i="3"/>
  <c r="R226" i="3"/>
  <c r="M233" i="3" l="1"/>
  <c r="M236" i="3" s="1"/>
  <c r="H233" i="3"/>
  <c r="H236" i="3" s="1"/>
  <c r="F233" i="3"/>
  <c r="F236" i="3" s="1"/>
  <c r="Q233" i="3"/>
  <c r="Q236" i="3" s="1"/>
  <c r="P233" i="3"/>
  <c r="P236" i="3" s="1"/>
  <c r="O233" i="3"/>
  <c r="O236" i="3" s="1"/>
  <c r="L233" i="3"/>
  <c r="L236" i="3" s="1"/>
  <c r="C233" i="3"/>
  <c r="I233" i="3"/>
  <c r="I236" i="3" s="1"/>
  <c r="G233" i="3"/>
  <c r="G236" i="3" s="1"/>
  <c r="N233" i="3"/>
  <c r="N236" i="3" s="1"/>
  <c r="D233" i="3"/>
  <c r="D236" i="3" s="1"/>
  <c r="R233" i="3"/>
  <c r="R236" i="3" s="1"/>
  <c r="E233" i="3"/>
  <c r="E236" i="3" s="1"/>
  <c r="K233" i="3"/>
  <c r="K236" i="3" s="1"/>
  <c r="J233" i="3"/>
  <c r="J236" i="3" s="1"/>
  <c r="C236" i="3" l="1"/>
  <c r="Y236" i="3" s="1"/>
  <c r="Y233" i="3"/>
  <c r="AC202" i="3" l="1"/>
  <c r="K12" i="1" s="1"/>
  <c r="AC201" i="3"/>
  <c r="K11" i="1" s="1"/>
  <c r="AC212" i="3"/>
  <c r="K22" i="1" s="1"/>
  <c r="AC210" i="3"/>
  <c r="K20" i="1" s="1"/>
  <c r="AC203" i="3"/>
  <c r="K13" i="1" s="1"/>
  <c r="AC204" i="3"/>
  <c r="K14" i="1" s="1"/>
  <c r="AC208" i="3"/>
  <c r="K18" i="1" s="1"/>
  <c r="AC207" i="3"/>
  <c r="K17" i="1" s="1"/>
  <c r="AC209" i="3"/>
  <c r="K19" i="1" s="1"/>
  <c r="AC205" i="3"/>
  <c r="K15" i="1" s="1"/>
  <c r="AC211" i="3"/>
  <c r="K21" i="1" s="1"/>
  <c r="AC206" i="3"/>
  <c r="K16" i="1" s="1"/>
  <c r="AC213" i="3" l="1"/>
</calcChain>
</file>

<file path=xl/sharedStrings.xml><?xml version="1.0" encoding="utf-8"?>
<sst xmlns="http://schemas.openxmlformats.org/spreadsheetml/2006/main" count="354" uniqueCount="97">
  <si>
    <t>Key Inputs</t>
  </si>
  <si>
    <t>Actuals</t>
  </si>
  <si>
    <t>No. of Days</t>
  </si>
  <si>
    <t>Norm Factor</t>
  </si>
  <si>
    <t>Annual Totals</t>
  </si>
  <si>
    <t>Linked to diff file</t>
  </si>
  <si>
    <t>Calculations</t>
  </si>
  <si>
    <t>Adjusted Actuals</t>
  </si>
  <si>
    <t>Normalization Factors</t>
  </si>
  <si>
    <t>Normalized Data</t>
  </si>
  <si>
    <t>Seasonal Factors</t>
  </si>
  <si>
    <t>In Use</t>
  </si>
  <si>
    <t>Seasonally-Adjusted: Monthly</t>
  </si>
  <si>
    <t>Growth Rate</t>
  </si>
  <si>
    <t>1-Time Events</t>
  </si>
  <si>
    <t>Estimated Trend</t>
  </si>
  <si>
    <t>Estimated Trend Values</t>
  </si>
  <si>
    <t>Extrapolated Trend</t>
  </si>
  <si>
    <t>Estimate vs Actual: Diff</t>
  </si>
  <si>
    <t xml:space="preserve">Start: </t>
  </si>
  <si>
    <t>Adjust-ments</t>
  </si>
  <si>
    <t xml:space="preserve">Unit: </t>
  </si>
  <si>
    <t>A.  Actual &amp; Normalized Data</t>
  </si>
  <si>
    <t>B.  Seasonally-Adjusted Data</t>
  </si>
  <si>
    <t>C.  Estimated Trend</t>
  </si>
  <si>
    <t>D.  Forecasts</t>
  </si>
  <si>
    <t>E.  Other</t>
  </si>
  <si>
    <t>Extrapolated Trend Values (= Forecast)</t>
  </si>
  <si>
    <t>Estimating Trend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</si>
  <si>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</si>
  <si>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</si>
  <si>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</si>
  <si>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</si>
  <si>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</si>
  <si>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</si>
  <si>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</si>
  <si>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</si>
  <si>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</si>
  <si>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</si>
  <si>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</si>
  <si>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</si>
  <si>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Start</t>
  </si>
  <si>
    <t>Actuals vs Est by Year</t>
  </si>
  <si>
    <t>Actual</t>
  </si>
  <si>
    <t>Est</t>
  </si>
  <si>
    <t>Diff</t>
  </si>
  <si>
    <t>% Diff</t>
  </si>
  <si>
    <t>YTD</t>
  </si>
  <si>
    <t>Total</t>
  </si>
  <si>
    <t>Other Info (e.g. Price Changes)</t>
  </si>
  <si>
    <t>Seasonal Factor Weights</t>
  </si>
  <si>
    <t>Cumulative Growth Rate</t>
  </si>
  <si>
    <t>Avg</t>
  </si>
  <si>
    <t>% Difference from Average Growth Rate</t>
  </si>
  <si>
    <t>Growth-Adjusted Normalized Data</t>
  </si>
  <si>
    <t>Growth-Adjusted Normalized Data: Factored</t>
  </si>
  <si>
    <t>Std Dev</t>
  </si>
  <si>
    <t xml:space="preserve">Max Permitted Standard Deviations: </t>
  </si>
  <si>
    <t>Data Accepted?</t>
  </si>
  <si>
    <t>OK?</t>
  </si>
  <si>
    <t>Wtd Avg</t>
  </si>
  <si>
    <t>Forecast Period</t>
  </si>
  <si>
    <t>Actual (&amp; Forecast) Values</t>
  </si>
  <si>
    <t xml:space="preserve"> </t>
  </si>
  <si>
    <t>Estimated (&amp; Forecast) Trend</t>
  </si>
  <si>
    <t>Seasonally-Adjusted, Trended Data</t>
  </si>
  <si>
    <t>Use Std Dev?</t>
  </si>
  <si>
    <t>2000-15</t>
  </si>
  <si>
    <t>Growth-Adjusted</t>
  </si>
  <si>
    <t>Accepted Range</t>
  </si>
  <si>
    <t>Low</t>
  </si>
  <si>
    <t>High</t>
  </si>
  <si>
    <t>Seasonally-Adjusted: 3-Mo Avg</t>
  </si>
  <si>
    <t>Growth Rate  (Monthly Basis)</t>
  </si>
  <si>
    <t>Events</t>
  </si>
  <si>
    <t>ore0</t>
  </si>
  <si>
    <t>Short Method</t>
  </si>
  <si>
    <t>Initial</t>
  </si>
  <si>
    <t>Orig</t>
  </si>
  <si>
    <t>Revised</t>
  </si>
  <si>
    <t>In Use ("1" = Orig;  "2" = Revised) :</t>
  </si>
  <si>
    <t>Calculation of Initial Seasonal Factors</t>
  </si>
  <si>
    <t>Indexed Data</t>
  </si>
  <si>
    <t>No. of Standard Deviations from Mean</t>
  </si>
  <si>
    <t>1990-00</t>
  </si>
  <si>
    <t>2001-16</t>
  </si>
  <si>
    <t>1990-16</t>
  </si>
  <si>
    <t>Simple Average</t>
  </si>
  <si>
    <t>Standard Deviation</t>
  </si>
  <si>
    <t>1990-2000</t>
  </si>
  <si>
    <t xml:space="preserve">Max Allowed Standard Deviations: </t>
  </si>
  <si>
    <t>Count Data?  (Yes = 1, No = 0)</t>
  </si>
  <si>
    <t>Weighted Average</t>
  </si>
  <si>
    <t>Count?</t>
  </si>
  <si>
    <t>Conditional Formatting</t>
  </si>
  <si>
    <t>Normalized Data  (Millions)</t>
  </si>
  <si>
    <t>Old 01-16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</si>
</sst>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mmm\-yy;@"/>
    <numFmt numFmtId="165" formatCode="#,##0.0_);[Red]\(#,##0.0\)"/>
    <numFmt numFmtId="166" formatCode="#,##0.000_);[Red]\(#,##0.000\)"/>
    <numFmt numFmtId="167" formatCode="0.0%"/>
    <numFmt numFmtId="168" formatCode="0.0"/>
    <numFmt numFmtId="169" formatCode="0_);[Red]\(0\)"/>
  </numFmts>
  <fonts count="22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33CC"/>
      <name val="Arial"/>
      <family val="2"/>
    </font>
    <font>
      <u/>
      <sz val="8"/>
      <color theme="1"/>
      <name val="Arial"/>
      <family val="2"/>
    </font>
    <font>
      <b/>
      <sz val="10"/>
      <color rgb="FF0033CC"/>
      <name val="Arial"/>
      <family val="2"/>
    </font>
    <font>
      <sz val="7"/>
      <color theme="1"/>
      <name val="Arial"/>
      <family val="2"/>
    </font>
    <font>
      <b/>
      <sz val="18"/>
      <color rgb="FF0033CC"/>
      <name val="Arial"/>
      <family val="2"/>
    </font>
    <font>
      <u/>
      <sz val="8"/>
      <color rgb="FF0033CC"/>
      <name val="Arial"/>
      <family val="2"/>
    </font>
    <font>
      <sz val="8"/>
      <color rgb="FF0033CC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FF"/>
      <name val="Arial"/>
      <family val="2"/>
    </font>
    <font>
      <b/>
      <sz val="18"/>
      <name val="Arial"/>
      <family val="2"/>
    </font>
    <font>
      <sz val="8"/>
      <color theme="0" tint="-0.249977111117893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u/>
      <sz val="8"/>
      <color theme="0" tint="-0.249977111117893"/>
      <name val="Arial"/>
      <family val="2"/>
    </font>
    <font>
      <b/>
      <sz val="8"/>
      <color theme="0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0" fontId="1" fillId="0" borderId="0" xfId="0" applyNumberFormat="1" applyFont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8" fontId="0" fillId="2" borderId="1" xfId="0" applyNumberFormat="1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0" fontId="1" fillId="0" borderId="0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1" applyNumberFormat="1" applyFont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7" fontId="1" fillId="0" borderId="0" xfId="1" applyNumberFormat="1" applyFont="1" applyFill="1" applyBorder="1" applyAlignment="1">
      <alignment horizontal="center"/>
    </xf>
    <xf numFmtId="0" fontId="6" fillId="0" borderId="0" xfId="0" applyFont="1" applyAlignment="1"/>
    <xf numFmtId="166" fontId="1" fillId="5" borderId="0" xfId="0" applyNumberFormat="1" applyFont="1" applyFill="1" applyBorder="1" applyAlignment="1">
      <alignment horizontal="center"/>
    </xf>
    <xf numFmtId="167" fontId="1" fillId="5" borderId="0" xfId="1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7" fontId="1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8" fillId="0" borderId="0" xfId="0" applyFont="1" applyAlignment="1"/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7" fontId="0" fillId="0" borderId="4" xfId="1" applyNumberFormat="1" applyFont="1" applyBorder="1" applyAlignment="1">
      <alignment horizontal="center"/>
    </xf>
    <xf numFmtId="167" fontId="0" fillId="0" borderId="2" xfId="1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8" fontId="2" fillId="3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9" fontId="1" fillId="0" borderId="0" xfId="0" applyNumberFormat="1" applyFont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9" fontId="0" fillId="0" borderId="0" xfId="1" applyNumberFormat="1" applyFont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167" fontId="10" fillId="0" borderId="0" xfId="1" applyNumberFormat="1" applyFont="1" applyFill="1" applyBorder="1" applyAlignment="1">
      <alignment horizontal="center"/>
    </xf>
    <xf numFmtId="40" fontId="10" fillId="0" borderId="0" xfId="0" applyNumberFormat="1" applyFont="1" applyFill="1" applyBorder="1" applyAlignment="1">
      <alignment horizontal="center"/>
    </xf>
    <xf numFmtId="166" fontId="10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66" fontId="0" fillId="7" borderId="1" xfId="0" applyNumberForma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2" fillId="3" borderId="5" xfId="0" applyFont="1" applyFill="1" applyBorder="1" applyAlignment="1">
      <alignment horizontal="center"/>
    </xf>
    <xf numFmtId="40" fontId="1" fillId="6" borderId="1" xfId="0" applyNumberFormat="1" applyFont="1" applyFill="1" applyBorder="1" applyAlignment="1">
      <alignment horizontal="center"/>
    </xf>
    <xf numFmtId="38" fontId="13" fillId="8" borderId="0" xfId="0" applyNumberFormat="1" applyFont="1" applyFill="1" applyAlignment="1">
      <alignment horizontal="center"/>
    </xf>
    <xf numFmtId="38" fontId="14" fillId="8" borderId="0" xfId="0" applyNumberFormat="1" applyFont="1" applyFill="1" applyAlignment="1"/>
    <xf numFmtId="0" fontId="15" fillId="0" borderId="0" xfId="0" applyFont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38" fontId="5" fillId="0" borderId="0" xfId="0" applyNumberFormat="1" applyFont="1" applyAlignment="1">
      <alignment horizontal="center"/>
    </xf>
    <xf numFmtId="168" fontId="1" fillId="3" borderId="0" xfId="0" applyNumberFormat="1" applyFont="1" applyFill="1" applyAlignment="1">
      <alignment horizontal="center"/>
    </xf>
    <xf numFmtId="168" fontId="1" fillId="10" borderId="0" xfId="0" applyNumberFormat="1" applyFont="1" applyFill="1" applyAlignment="1">
      <alignment horizontal="center"/>
    </xf>
    <xf numFmtId="38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center"/>
    </xf>
    <xf numFmtId="38" fontId="0" fillId="0" borderId="0" xfId="0" applyNumberFormat="1" applyAlignment="1"/>
    <xf numFmtId="166" fontId="1" fillId="10" borderId="1" xfId="0" applyNumberFormat="1" applyFont="1" applyFill="1" applyBorder="1" applyAlignment="1">
      <alignment horizontal="center"/>
    </xf>
    <xf numFmtId="168" fontId="1" fillId="9" borderId="5" xfId="0" applyNumberFormat="1" applyFont="1" applyFill="1" applyBorder="1" applyAlignment="1">
      <alignment horizontal="center"/>
    </xf>
    <xf numFmtId="38" fontId="4" fillId="0" borderId="0" xfId="0" applyNumberFormat="1" applyFont="1" applyAlignment="1"/>
    <xf numFmtId="0" fontId="16" fillId="0" borderId="0" xfId="0" applyFont="1" applyAlignment="1"/>
    <xf numFmtId="38" fontId="5" fillId="4" borderId="0" xfId="0" applyNumberFormat="1" applyFont="1" applyFill="1" applyAlignment="1">
      <alignment horizontal="center"/>
    </xf>
    <xf numFmtId="40" fontId="0" fillId="4" borderId="0" xfId="0" applyNumberFormat="1" applyFill="1" applyAlignment="1">
      <alignment horizontal="center"/>
    </xf>
    <xf numFmtId="38" fontId="17" fillId="0" borderId="0" xfId="0" applyNumberFormat="1" applyFont="1" applyAlignment="1">
      <alignment horizontal="center"/>
    </xf>
    <xf numFmtId="38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38" fontId="19" fillId="0" borderId="0" xfId="0" applyNumberFormat="1" applyFont="1" applyAlignment="1">
      <alignment horizontal="center"/>
    </xf>
    <xf numFmtId="40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168" fontId="18" fillId="3" borderId="7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40" fontId="17" fillId="0" borderId="0" xfId="0" applyNumberFormat="1" applyFont="1" applyAlignment="1">
      <alignment horizontal="center"/>
    </xf>
    <xf numFmtId="38" fontId="20" fillId="0" borderId="0" xfId="0" applyNumberFormat="1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8" fontId="2" fillId="0" borderId="3" xfId="0" applyNumberFormat="1" applyFont="1" applyBorder="1" applyAlignment="1">
      <alignment horizontal="center"/>
    </xf>
    <xf numFmtId="38" fontId="2" fillId="0" borderId="4" xfId="0" applyNumberFormat="1" applyFont="1" applyBorder="1" applyAlignment="1">
      <alignment horizontal="center"/>
    </xf>
    <xf numFmtId="38" fontId="2" fillId="0" borderId="2" xfId="0" applyNumberFormat="1" applyFont="1" applyBorder="1" applyAlignment="1">
      <alignment horizontal="center"/>
    </xf>
    <xf numFmtId="38" fontId="21" fillId="0" borderId="3" xfId="0" applyNumberFormat="1" applyFont="1" applyBorder="1" applyAlignment="1">
      <alignment horizontal="center"/>
    </xf>
    <xf numFmtId="38" fontId="21" fillId="0" borderId="4" xfId="0" applyNumberFormat="1" applyFont="1" applyBorder="1" applyAlignment="1">
      <alignment horizontal="center"/>
    </xf>
    <xf numFmtId="38" fontId="21" fillId="0" borderId="2" xfId="0" applyNumberFormat="1" applyFont="1" applyBorder="1" applyAlignment="1">
      <alignment horizontal="center"/>
    </xf>
    <xf numFmtId="38" fontId="0" fillId="0" borderId="3" xfId="0" applyNumberFormat="1" applyFont="1" applyBorder="1" applyAlignment="1">
      <alignment horizontal="center"/>
    </xf>
    <xf numFmtId="38" fontId="0" fillId="0" borderId="4" xfId="0" applyNumberFormat="1" applyFont="1" applyBorder="1" applyAlignment="1">
      <alignment horizontal="center"/>
    </xf>
    <xf numFmtId="38" fontId="0" fillId="0" borderId="2" xfId="0" applyNumberFormat="1" applyFont="1" applyBorder="1" applyAlignment="1">
      <alignment horizontal="center"/>
    </xf>
    <xf numFmtId="38" fontId="2" fillId="4" borderId="3" xfId="0" applyNumberFormat="1" applyFont="1" applyFill="1" applyBorder="1" applyAlignment="1">
      <alignment horizontal="center"/>
    </xf>
    <xf numFmtId="38" fontId="2" fillId="4" borderId="4" xfId="0" applyNumberFormat="1" applyFont="1" applyFill="1" applyBorder="1" applyAlignment="1">
      <alignment horizontal="center"/>
    </xf>
    <xf numFmtId="38" fontId="2" fillId="4" borderId="2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" xfId="0" builtinId="0"/>
    <cellStyle name="Percent" xfId="1" builtinId="5"/>
  </cellStyles>
  <dxfs count="137">
    <dxf>
      <font>
        <color theme="0" tint="-0.24994659260841701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24994659260841701"/>
      </font>
    </dxf>
    <dxf>
      <font>
        <color rgb="FFFF0000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auto="1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auto="1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  <numFmt numFmtId="167" formatCode="0.0%"/>
    </dxf>
    <dxf>
      <font>
        <color theme="0" tint="-0.24994659260841701"/>
      </font>
      <numFmt numFmtId="167" formatCode="0.0%"/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167" formatCode="0.0%"/>
    </dxf>
    <dxf>
      <font>
        <color theme="0" tint="-0.24994659260841701"/>
      </font>
      <numFmt numFmtId="167" formatCode="0.0%"/>
    </dxf>
    <dxf>
      <font>
        <color theme="0" tint="-0.24994659260841701"/>
      </font>
      <numFmt numFmtId="167" formatCode="0.0%"/>
    </dxf>
    <dxf>
      <font>
        <color theme="0" tint="-0.24994659260841701"/>
      </font>
      <numFmt numFmtId="6" formatCode="#,##0_);[Red]\(#,##0\)"/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0" tint="-0.24994659260841701"/>
      </font>
      <fill>
        <patternFill>
          <bgColor rgb="FFFFFF00"/>
        </patternFill>
      </fill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0" tint="-0.24994659260841701"/>
      </font>
      <fill>
        <patternFill>
          <bgColor rgb="FFFFFF00"/>
        </patternFill>
      </fill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CCECFF"/>
      <color rgb="FF0033CC"/>
      <color rgb="FF99CC00"/>
      <color rgb="FF99FF33"/>
      <color rgb="FF00CC00"/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strRef>
          <c:f>InitialSF!$AJ$70</c:f>
          <c:strCache>
            <c:ptCount val="1"/>
            <c:pt idx="0">
              <c:v>1990-16</c:v>
            </c:pt>
          </c:strCache>
        </c:strRef>
      </c:tx>
      <c:layout>
        <c:manualLayout>
          <c:xMode val="edge"/>
          <c:yMode val="edge"/>
          <c:x val="0.41075"/>
          <c:y val="0"/>
        </c:manualLayout>
      </c:layout>
      <c:overlay val="1"/>
      <c:txPr>
        <a:bodyPr/>
        <a:lstStyle/>
        <a:p>
          <a:pPr>
            <a:defRPr>
              <a:solidFill>
                <a:srgbClr val="0033CC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363517060367459E-2"/>
          <c:y val="9.7696850393700782E-2"/>
          <c:w val="0.848754593175853"/>
          <c:h val="0.78632327209098862"/>
        </c:manualLayout>
      </c:layout>
      <c:lineChart>
        <c:grouping val="standard"/>
        <c:varyColors val="0"/>
        <c:ser>
          <c:idx val="0"/>
          <c:order val="0"/>
          <c:tx>
            <c:strRef>
              <c:f>InitialSF!$B$30</c:f>
              <c:strCache>
                <c:ptCount val="1"/>
                <c:pt idx="0">
                  <c:v>1990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InitialSF!$B$31:$B$42</c:f>
              <c:numCache>
                <c:formatCode>#,##0.00_);[Red]\(#,##0.00\)</c:formatCode>
                <c:ptCount val="12"/>
                <c:pt idx="0">
                  <c:v>0.90862446409468656</c:v>
                </c:pt>
                <c:pt idx="1">
                  <c:v>1.2213359739395635</c:v>
                </c:pt>
                <c:pt idx="2">
                  <c:v>1.0687577404664712</c:v>
                </c:pt>
                <c:pt idx="3">
                  <c:v>1.0012913470015661</c:v>
                </c:pt>
                <c:pt idx="4">
                  <c:v>0.93102446229849034</c:v>
                </c:pt>
                <c:pt idx="5">
                  <c:v>0.88745169192413587</c:v>
                </c:pt>
                <c:pt idx="6">
                  <c:v>0.8897214997087638</c:v>
                </c:pt>
                <c:pt idx="7">
                  <c:v>0.93667360814506184</c:v>
                </c:pt>
                <c:pt idx="8">
                  <c:v>0.88670421457903403</c:v>
                </c:pt>
                <c:pt idx="9">
                  <c:v>0.9802566234008302</c:v>
                </c:pt>
                <c:pt idx="10">
                  <c:v>1.0550913019179702</c:v>
                </c:pt>
                <c:pt idx="11">
                  <c:v>1.233067072523425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InitialSF!$C$30</c:f>
              <c:strCache>
                <c:ptCount val="1"/>
                <c:pt idx="0">
                  <c:v>1991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InitialSF!$C$31:$C$42</c:f>
              <c:numCache>
                <c:formatCode>#,##0.00_);[Red]\(#,##0.00\)</c:formatCode>
                <c:ptCount val="12"/>
                <c:pt idx="0">
                  <c:v>1.1673444282348278</c:v>
                </c:pt>
                <c:pt idx="1">
                  <c:v>1.0923179968704186</c:v>
                </c:pt>
                <c:pt idx="2">
                  <c:v>0.90303089637348477</c:v>
                </c:pt>
                <c:pt idx="3">
                  <c:v>1.0033868472264738</c:v>
                </c:pt>
                <c:pt idx="4">
                  <c:v>0.89796988737009642</c:v>
                </c:pt>
                <c:pt idx="5">
                  <c:v>0.95048137008861</c:v>
                </c:pt>
                <c:pt idx="6">
                  <c:v>0.93914305204705029</c:v>
                </c:pt>
                <c:pt idx="7">
                  <c:v>0.84596473897098068</c:v>
                </c:pt>
                <c:pt idx="8">
                  <c:v>0.92795209600135153</c:v>
                </c:pt>
                <c:pt idx="9">
                  <c:v>1.0020067531779553</c:v>
                </c:pt>
                <c:pt idx="10">
                  <c:v>1.0469428951333315</c:v>
                </c:pt>
                <c:pt idx="11">
                  <c:v>1.2234590385054194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InitialSF!$D$30</c:f>
              <c:strCache>
                <c:ptCount val="1"/>
                <c:pt idx="0">
                  <c:v>1992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InitialSF!$D$31:$D$42</c:f>
              <c:numCache>
                <c:formatCode>#,##0.00_);[Red]\(#,##0.00\)</c:formatCode>
                <c:ptCount val="12"/>
                <c:pt idx="0">
                  <c:v>0.98500199811719313</c:v>
                </c:pt>
                <c:pt idx="1">
                  <c:v>1.0630399198816816</c:v>
                </c:pt>
                <c:pt idx="2">
                  <c:v>0.93125112718451841</c:v>
                </c:pt>
                <c:pt idx="3">
                  <c:v>1.0393776597574913</c:v>
                </c:pt>
                <c:pt idx="4">
                  <c:v>0.95763894557036555</c:v>
                </c:pt>
                <c:pt idx="5">
                  <c:v>0.93044003445200041</c:v>
                </c:pt>
                <c:pt idx="6">
                  <c:v>0.93181991316512514</c:v>
                </c:pt>
                <c:pt idx="7">
                  <c:v>0.92925443973148314</c:v>
                </c:pt>
                <c:pt idx="8">
                  <c:v>0.97304517750587438</c:v>
                </c:pt>
                <c:pt idx="9">
                  <c:v>1.0686785812079733</c:v>
                </c:pt>
                <c:pt idx="10">
                  <c:v>1.0734139302210486</c:v>
                </c:pt>
                <c:pt idx="11">
                  <c:v>1.1170382732052435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InitialSF!$E$30</c:f>
              <c:strCache>
                <c:ptCount val="1"/>
                <c:pt idx="0">
                  <c:v>1993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InitialSF!$E$31:$E$42</c:f>
              <c:numCache>
                <c:formatCode>#,##0.00_);[Red]\(#,##0.00\)</c:formatCode>
                <c:ptCount val="12"/>
                <c:pt idx="0">
                  <c:v>1.0709117160615496</c:v>
                </c:pt>
                <c:pt idx="1">
                  <c:v>1.0377816301749472</c:v>
                </c:pt>
                <c:pt idx="2">
                  <c:v>1.0657807730041022</c:v>
                </c:pt>
                <c:pt idx="3">
                  <c:v>0.97644426810340512</c:v>
                </c:pt>
                <c:pt idx="4">
                  <c:v>0.92383205655856548</c:v>
                </c:pt>
                <c:pt idx="5">
                  <c:v>0.89913051545908229</c:v>
                </c:pt>
                <c:pt idx="6">
                  <c:v>0.84907138482159994</c:v>
                </c:pt>
                <c:pt idx="7">
                  <c:v>0.94467110379778063</c:v>
                </c:pt>
                <c:pt idx="8">
                  <c:v>0.99553032590176294</c:v>
                </c:pt>
                <c:pt idx="9">
                  <c:v>1.0538892191700431</c:v>
                </c:pt>
                <c:pt idx="10">
                  <c:v>1.0392125694632006</c:v>
                </c:pt>
                <c:pt idx="11">
                  <c:v>1.1437444374839614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InitialSF!$F$30</c:f>
              <c:strCache>
                <c:ptCount val="1"/>
                <c:pt idx="0">
                  <c:v>1994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InitialSF!$F$31:$F$42</c:f>
              <c:numCache>
                <c:formatCode>#,##0.00_);[Red]\(#,##0.00\)</c:formatCode>
                <c:ptCount val="12"/>
                <c:pt idx="0">
                  <c:v>0.92211574712427125</c:v>
                </c:pt>
                <c:pt idx="1">
                  <c:v>0.94272400566617798</c:v>
                </c:pt>
                <c:pt idx="2">
                  <c:v>0.96159385946155107</c:v>
                </c:pt>
                <c:pt idx="3">
                  <c:v>0.9521499694819342</c:v>
                </c:pt>
                <c:pt idx="4">
                  <c:v>0.98285307513867082</c:v>
                </c:pt>
                <c:pt idx="5">
                  <c:v>0.97145306190579495</c:v>
                </c:pt>
                <c:pt idx="6">
                  <c:v>1.0785033424433328</c:v>
                </c:pt>
                <c:pt idx="7">
                  <c:v>0.8748934320455567</c:v>
                </c:pt>
                <c:pt idx="8">
                  <c:v>1.0037504005895055</c:v>
                </c:pt>
                <c:pt idx="9">
                  <c:v>1.0593743398466267</c:v>
                </c:pt>
                <c:pt idx="10">
                  <c:v>1.0515101504341786</c:v>
                </c:pt>
                <c:pt idx="11">
                  <c:v>1.1990786158624032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InitialSF!$G$30</c:f>
              <c:strCache>
                <c:ptCount val="1"/>
                <c:pt idx="0">
                  <c:v>1995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InitialSF!$G$31:$G$42</c:f>
              <c:numCache>
                <c:formatCode>#,##0.00_);[Red]\(#,##0.00\)</c:formatCode>
                <c:ptCount val="12"/>
                <c:pt idx="0">
                  <c:v>0.90862446409468656</c:v>
                </c:pt>
                <c:pt idx="1">
                  <c:v>1.2213359739395635</c:v>
                </c:pt>
                <c:pt idx="2">
                  <c:v>1.0687577404664712</c:v>
                </c:pt>
                <c:pt idx="3">
                  <c:v>1.0012913470015661</c:v>
                </c:pt>
                <c:pt idx="4">
                  <c:v>0.93102446229849034</c:v>
                </c:pt>
                <c:pt idx="5">
                  <c:v>0.88745169192413587</c:v>
                </c:pt>
                <c:pt idx="6">
                  <c:v>0.8897214997087638</c:v>
                </c:pt>
                <c:pt idx="7">
                  <c:v>0.93667360814506184</c:v>
                </c:pt>
                <c:pt idx="8">
                  <c:v>0.88670421457903403</c:v>
                </c:pt>
                <c:pt idx="9">
                  <c:v>0.9802566234008302</c:v>
                </c:pt>
                <c:pt idx="10">
                  <c:v>1.0550913019179702</c:v>
                </c:pt>
                <c:pt idx="11">
                  <c:v>1.233067072523425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InitialSF!$H$30</c:f>
              <c:strCache>
                <c:ptCount val="1"/>
                <c:pt idx="0">
                  <c:v>1996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InitialSF!$H$31:$H$42</c:f>
              <c:numCache>
                <c:formatCode>#,##0.00_);[Red]\(#,##0.00\)</c:formatCode>
                <c:ptCount val="12"/>
                <c:pt idx="0">
                  <c:v>0.98258156582272183</c:v>
                </c:pt>
                <c:pt idx="1">
                  <c:v>1.0342937685935549</c:v>
                </c:pt>
                <c:pt idx="2">
                  <c:v>1.0159849039690787</c:v>
                </c:pt>
                <c:pt idx="3">
                  <c:v>1.0164781332027581</c:v>
                </c:pt>
                <c:pt idx="4">
                  <c:v>0.9664403485627403</c:v>
                </c:pt>
                <c:pt idx="5">
                  <c:v>0.94085341271582168</c:v>
                </c:pt>
                <c:pt idx="6">
                  <c:v>0.9885147856112565</c:v>
                </c:pt>
                <c:pt idx="7">
                  <c:v>0.79845687545666855</c:v>
                </c:pt>
                <c:pt idx="8">
                  <c:v>0.96168111584063354</c:v>
                </c:pt>
                <c:pt idx="9">
                  <c:v>1.0151316396335688</c:v>
                </c:pt>
                <c:pt idx="10">
                  <c:v>1.1032165891845047</c:v>
                </c:pt>
                <c:pt idx="11">
                  <c:v>1.1763668614066911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InitialSF!$I$30</c:f>
              <c:strCache>
                <c:ptCount val="1"/>
                <c:pt idx="0">
                  <c:v>1997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InitialSF!$I$31:$I$42</c:f>
              <c:numCache>
                <c:formatCode>#,##0.00_);[Red]\(#,##0.00\)</c:formatCode>
                <c:ptCount val="12"/>
                <c:pt idx="0">
                  <c:v>0.99066606309740046</c:v>
                </c:pt>
                <c:pt idx="1">
                  <c:v>0.95328998602538306</c:v>
                </c:pt>
                <c:pt idx="2">
                  <c:v>0.95047156425122326</c:v>
                </c:pt>
                <c:pt idx="3">
                  <c:v>0.88634540311997501</c:v>
                </c:pt>
                <c:pt idx="4">
                  <c:v>0.90687334359398264</c:v>
                </c:pt>
                <c:pt idx="5">
                  <c:v>0.97477771356262322</c:v>
                </c:pt>
                <c:pt idx="6">
                  <c:v>1.0234716163779967</c:v>
                </c:pt>
                <c:pt idx="7">
                  <c:v>0.94910751289666606</c:v>
                </c:pt>
                <c:pt idx="8">
                  <c:v>1.0172738120349996</c:v>
                </c:pt>
                <c:pt idx="9">
                  <c:v>1.1540709493958141</c:v>
                </c:pt>
                <c:pt idx="10">
                  <c:v>1.0481796027898469</c:v>
                </c:pt>
                <c:pt idx="11">
                  <c:v>1.1454724328540913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InitialSF!$J$30</c:f>
              <c:strCache>
                <c:ptCount val="1"/>
                <c:pt idx="0">
                  <c:v>1998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InitialSF!$J$31:$J$42</c:f>
              <c:numCache>
                <c:formatCode>#,##0.00_);[Red]\(#,##0.00\)</c:formatCode>
                <c:ptCount val="12"/>
                <c:pt idx="0">
                  <c:v>0.92275301833565204</c:v>
                </c:pt>
                <c:pt idx="1">
                  <c:v>0.89928393764200687</c:v>
                </c:pt>
                <c:pt idx="2">
                  <c:v>0.91494556078358891</c:v>
                </c:pt>
                <c:pt idx="3">
                  <c:v>0.95822046469776145</c:v>
                </c:pt>
                <c:pt idx="4">
                  <c:v>0.85059834387291422</c:v>
                </c:pt>
                <c:pt idx="5">
                  <c:v>0.90582905098288469</c:v>
                </c:pt>
                <c:pt idx="6">
                  <c:v>0.93955312427768134</c:v>
                </c:pt>
                <c:pt idx="7">
                  <c:v>1.0554801743106277</c:v>
                </c:pt>
                <c:pt idx="8">
                  <c:v>1.1637436023453902</c:v>
                </c:pt>
                <c:pt idx="9">
                  <c:v>1.2147773340761792</c:v>
                </c:pt>
                <c:pt idx="10">
                  <c:v>1.0253538957124178</c:v>
                </c:pt>
                <c:pt idx="11">
                  <c:v>1.1494614929628963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InitialSF!$K$30</c:f>
              <c:strCache>
                <c:ptCount val="1"/>
                <c:pt idx="0">
                  <c:v>1999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InitialSF!$K$31:$K$42</c:f>
              <c:numCache>
                <c:formatCode>#,##0.00_);[Red]\(#,##0.00\)</c:formatCode>
                <c:ptCount val="12"/>
                <c:pt idx="0">
                  <c:v>1.0109417845802739</c:v>
                </c:pt>
                <c:pt idx="1">
                  <c:v>0.92638554701278353</c:v>
                </c:pt>
                <c:pt idx="2">
                  <c:v>0.95496069837880349</c:v>
                </c:pt>
                <c:pt idx="3">
                  <c:v>1.0742313843710229</c:v>
                </c:pt>
                <c:pt idx="4">
                  <c:v>0.98008871384660246</c:v>
                </c:pt>
                <c:pt idx="5">
                  <c:v>0.88812957105506785</c:v>
                </c:pt>
                <c:pt idx="6">
                  <c:v>0.883571272808651</c:v>
                </c:pt>
                <c:pt idx="7">
                  <c:v>0.8756469796054106</c:v>
                </c:pt>
                <c:pt idx="8">
                  <c:v>0.94881611617080308</c:v>
                </c:pt>
                <c:pt idx="9">
                  <c:v>1.1098388692611985</c:v>
                </c:pt>
                <c:pt idx="10">
                  <c:v>1.102553774675048</c:v>
                </c:pt>
                <c:pt idx="11">
                  <c:v>1.2448352882343376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InitialSF!$L$30</c:f>
              <c:strCache>
                <c:ptCount val="1"/>
                <c:pt idx="0">
                  <c:v>2000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InitialSF!$L$31:$L$42</c:f>
              <c:numCache>
                <c:formatCode>#,##0.00_);[Red]\(#,##0.00\)</c:formatCode>
                <c:ptCount val="12"/>
                <c:pt idx="0">
                  <c:v>0.98984147961940072</c:v>
                </c:pt>
                <c:pt idx="1">
                  <c:v>0.98409168625220766</c:v>
                </c:pt>
                <c:pt idx="2">
                  <c:v>1.0705733389293006</c:v>
                </c:pt>
                <c:pt idx="3">
                  <c:v>1.0122630908181147</c:v>
                </c:pt>
                <c:pt idx="4">
                  <c:v>0.8622242401828818</c:v>
                </c:pt>
                <c:pt idx="5">
                  <c:v>0.93144880929843032</c:v>
                </c:pt>
                <c:pt idx="6">
                  <c:v>0.93798828974720694</c:v>
                </c:pt>
                <c:pt idx="7">
                  <c:v>0.83264284877842043</c:v>
                </c:pt>
                <c:pt idx="8">
                  <c:v>0.98629722034308842</c:v>
                </c:pt>
                <c:pt idx="9">
                  <c:v>1.1401347807317741</c:v>
                </c:pt>
                <c:pt idx="10">
                  <c:v>1.0027226161485756</c:v>
                </c:pt>
                <c:pt idx="11">
                  <c:v>1.2497715991505982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InitialSF!$M$30</c:f>
              <c:strCache>
                <c:ptCount val="1"/>
                <c:pt idx="0">
                  <c:v>2001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InitialSF!$M$31:$M$42</c:f>
              <c:numCache>
                <c:formatCode>#,##0.00_);[Red]\(#,##0.00\)</c:formatCode>
                <c:ptCount val="12"/>
                <c:pt idx="0">
                  <c:v>1.0067984576558666</c:v>
                </c:pt>
                <c:pt idx="1">
                  <c:v>0.89092140855611046</c:v>
                </c:pt>
                <c:pt idx="2">
                  <c:v>0.99612865631925052</c:v>
                </c:pt>
                <c:pt idx="3">
                  <c:v>1.0177628959061769</c:v>
                </c:pt>
                <c:pt idx="4">
                  <c:v>0.88012302116788521</c:v>
                </c:pt>
                <c:pt idx="5">
                  <c:v>0.92224624559002255</c:v>
                </c:pt>
                <c:pt idx="6">
                  <c:v>0.94501614003006829</c:v>
                </c:pt>
                <c:pt idx="7">
                  <c:v>0.80533577993574668</c:v>
                </c:pt>
                <c:pt idx="8">
                  <c:v>1.3351113862256656</c:v>
                </c:pt>
                <c:pt idx="9">
                  <c:v>1.0516754007498315</c:v>
                </c:pt>
                <c:pt idx="10">
                  <c:v>1.0274302797110362</c:v>
                </c:pt>
                <c:pt idx="11">
                  <c:v>1.1214503281523405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InitialSF!$N$30</c:f>
              <c:strCache>
                <c:ptCount val="1"/>
                <c:pt idx="0">
                  <c:v>2002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InitialSF!$N$31:$N$42</c:f>
              <c:numCache>
                <c:formatCode>#,##0.00_);[Red]\(#,##0.00\)</c:formatCode>
                <c:ptCount val="12"/>
                <c:pt idx="0">
                  <c:v>0.95809252408020573</c:v>
                </c:pt>
                <c:pt idx="1">
                  <c:v>0.9388975629471461</c:v>
                </c:pt>
                <c:pt idx="2">
                  <c:v>0.91686802163184222</c:v>
                </c:pt>
                <c:pt idx="3">
                  <c:v>0.89817662849371371</c:v>
                </c:pt>
                <c:pt idx="4">
                  <c:v>0.84520757295843618</c:v>
                </c:pt>
                <c:pt idx="5">
                  <c:v>1.0812536365925169</c:v>
                </c:pt>
                <c:pt idx="6">
                  <c:v>1.3360024776207287</c:v>
                </c:pt>
                <c:pt idx="7">
                  <c:v>0.91665688263296308</c:v>
                </c:pt>
                <c:pt idx="8">
                  <c:v>0.96295506446035284</c:v>
                </c:pt>
                <c:pt idx="9">
                  <c:v>1.1427760701839365</c:v>
                </c:pt>
                <c:pt idx="10">
                  <c:v>1.0302768607375146</c:v>
                </c:pt>
                <c:pt idx="11">
                  <c:v>0.97283669766064329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InitialSF!$O$30</c:f>
              <c:strCache>
                <c:ptCount val="1"/>
                <c:pt idx="0">
                  <c:v>2003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InitialSF!$O$31:$O$42</c:f>
              <c:numCache>
                <c:formatCode>#,##0.00_);[Red]\(#,##0.00\)</c:formatCode>
                <c:ptCount val="12"/>
                <c:pt idx="0">
                  <c:v>1.0212581129689673</c:v>
                </c:pt>
                <c:pt idx="1">
                  <c:v>0.93955347319378679</c:v>
                </c:pt>
                <c:pt idx="2">
                  <c:v>1.0194035514760826</c:v>
                </c:pt>
                <c:pt idx="3">
                  <c:v>1.0104394223783533</c:v>
                </c:pt>
                <c:pt idx="4">
                  <c:v>1.05776045394425</c:v>
                </c:pt>
                <c:pt idx="5">
                  <c:v>1.0739703468153148</c:v>
                </c:pt>
                <c:pt idx="6">
                  <c:v>1.0295726688450642</c:v>
                </c:pt>
                <c:pt idx="7">
                  <c:v>0.85046111703902894</c:v>
                </c:pt>
                <c:pt idx="8">
                  <c:v>1.0152600505587801</c:v>
                </c:pt>
                <c:pt idx="9">
                  <c:v>1.0226291835985095</c:v>
                </c:pt>
                <c:pt idx="10">
                  <c:v>0.94967318147470436</c:v>
                </c:pt>
                <c:pt idx="11">
                  <c:v>1.0100184377071604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InitialSF!$P$30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InitialSF!$P$31:$P$42</c:f>
              <c:numCache>
                <c:formatCode>#,##0.00_);[Red]\(#,##0.00\)</c:formatCode>
                <c:ptCount val="12"/>
                <c:pt idx="0">
                  <c:v>1.109538016507335</c:v>
                </c:pt>
                <c:pt idx="1">
                  <c:v>0.99425406450123033</c:v>
                </c:pt>
                <c:pt idx="2">
                  <c:v>0.99709726287532108</c:v>
                </c:pt>
                <c:pt idx="3">
                  <c:v>1.0375994858576698</c:v>
                </c:pt>
                <c:pt idx="4">
                  <c:v>1.0236783186759191</c:v>
                </c:pt>
                <c:pt idx="5">
                  <c:v>0.88179782539728513</c:v>
                </c:pt>
                <c:pt idx="6">
                  <c:v>0.95263003370138799</c:v>
                </c:pt>
                <c:pt idx="7">
                  <c:v>0.842755053051084</c:v>
                </c:pt>
                <c:pt idx="8">
                  <c:v>0.89371713126108221</c:v>
                </c:pt>
                <c:pt idx="9">
                  <c:v>1.0691656422973375</c:v>
                </c:pt>
                <c:pt idx="10">
                  <c:v>1.0541314042343604</c:v>
                </c:pt>
                <c:pt idx="11">
                  <c:v>1.1436357616399886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InitialSF!$Q$30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InitialSF!$Q$31:$Q$42</c:f>
              <c:numCache>
                <c:formatCode>#,##0.00_);[Red]\(#,##0.00\)</c:formatCode>
                <c:ptCount val="12"/>
                <c:pt idx="0">
                  <c:v>0.96019341656744284</c:v>
                </c:pt>
                <c:pt idx="1">
                  <c:v>0.95554729086307755</c:v>
                </c:pt>
                <c:pt idx="2">
                  <c:v>1.0307356743953033</c:v>
                </c:pt>
                <c:pt idx="3">
                  <c:v>1.0380899215923494</c:v>
                </c:pt>
                <c:pt idx="4">
                  <c:v>0.9318974048118297</c:v>
                </c:pt>
                <c:pt idx="5">
                  <c:v>0.92886541209404749</c:v>
                </c:pt>
                <c:pt idx="6">
                  <c:v>0.91370827296330526</c:v>
                </c:pt>
                <c:pt idx="7">
                  <c:v>0.8875361754058011</c:v>
                </c:pt>
                <c:pt idx="8">
                  <c:v>1.0390809666125267</c:v>
                </c:pt>
                <c:pt idx="9">
                  <c:v>1.1796043866434818</c:v>
                </c:pt>
                <c:pt idx="10">
                  <c:v>1.0543823053943708</c:v>
                </c:pt>
                <c:pt idx="11">
                  <c:v>1.0803587726564619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InitialSF!$R$30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InitialSF!$R$31:$R$42</c:f>
              <c:numCache>
                <c:formatCode>#,##0.00_);[Red]\(#,##0.00\)</c:formatCode>
                <c:ptCount val="12"/>
                <c:pt idx="0">
                  <c:v>1.0307330214969217</c:v>
                </c:pt>
                <c:pt idx="1">
                  <c:v>0.97810255894842868</c:v>
                </c:pt>
                <c:pt idx="2">
                  <c:v>0.93618754209533728</c:v>
                </c:pt>
                <c:pt idx="3">
                  <c:v>0.97022968332948278</c:v>
                </c:pt>
                <c:pt idx="4">
                  <c:v>1.0834530569512317</c:v>
                </c:pt>
                <c:pt idx="5">
                  <c:v>1.0818677571311233</c:v>
                </c:pt>
                <c:pt idx="6">
                  <c:v>1.0088155312598845</c:v>
                </c:pt>
                <c:pt idx="7">
                  <c:v>0.86898651571918062</c:v>
                </c:pt>
                <c:pt idx="8">
                  <c:v>0.96764740467465893</c:v>
                </c:pt>
                <c:pt idx="9">
                  <c:v>1.021488879554979</c:v>
                </c:pt>
                <c:pt idx="10">
                  <c:v>1.0560479499499649</c:v>
                </c:pt>
                <c:pt idx="11">
                  <c:v>0.99644009888880647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InitialSF!$S$30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InitialSF!$S$31:$S$42</c:f>
              <c:numCache>
                <c:formatCode>#,##0.00_);[Red]\(#,##0.00\)</c:formatCode>
                <c:ptCount val="12"/>
                <c:pt idx="0">
                  <c:v>0.86627327496293793</c:v>
                </c:pt>
                <c:pt idx="1">
                  <c:v>0.90353507155109303</c:v>
                </c:pt>
                <c:pt idx="2">
                  <c:v>0.99183192251226149</c:v>
                </c:pt>
                <c:pt idx="3">
                  <c:v>0.90827101132579291</c:v>
                </c:pt>
                <c:pt idx="4">
                  <c:v>0.93384872069693514</c:v>
                </c:pt>
                <c:pt idx="5">
                  <c:v>1.0177277922711487</c:v>
                </c:pt>
                <c:pt idx="6">
                  <c:v>1.1072504629464814</c:v>
                </c:pt>
                <c:pt idx="7">
                  <c:v>1.2434968789995176</c:v>
                </c:pt>
                <c:pt idx="8">
                  <c:v>0.91268564338977232</c:v>
                </c:pt>
                <c:pt idx="9">
                  <c:v>0.94089097071600047</c:v>
                </c:pt>
                <c:pt idx="10">
                  <c:v>1.1791531221693556</c:v>
                </c:pt>
                <c:pt idx="11">
                  <c:v>0.99503512845870168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InitialSF!$T$30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InitialSF!$T$31:$T$42</c:f>
              <c:numCache>
                <c:formatCode>#,##0.00_);[Red]\(#,##0.00\)</c:formatCode>
                <c:ptCount val="12"/>
                <c:pt idx="0">
                  <c:v>1.0627949137531547</c:v>
                </c:pt>
                <c:pt idx="1">
                  <c:v>0.86046208809250924</c:v>
                </c:pt>
                <c:pt idx="2">
                  <c:v>1.0192505581960991</c:v>
                </c:pt>
                <c:pt idx="3">
                  <c:v>0.80380334448454871</c:v>
                </c:pt>
                <c:pt idx="4">
                  <c:v>0.77790222470086323</c:v>
                </c:pt>
                <c:pt idx="5">
                  <c:v>0.92419320652775205</c:v>
                </c:pt>
                <c:pt idx="6">
                  <c:v>1.1064404474682652</c:v>
                </c:pt>
                <c:pt idx="7">
                  <c:v>0.8102060692830253</c:v>
                </c:pt>
                <c:pt idx="8">
                  <c:v>1.2837218095627361</c:v>
                </c:pt>
                <c:pt idx="9">
                  <c:v>1.3851623324851376</c:v>
                </c:pt>
                <c:pt idx="10">
                  <c:v>1.0478535122307433</c:v>
                </c:pt>
                <c:pt idx="11">
                  <c:v>0.91820949321516554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InitialSF!$U$30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InitialSF!$U$31:$U$42</c:f>
              <c:numCache>
                <c:formatCode>#,##0.00_);[Red]\(#,##0.00\)</c:formatCode>
                <c:ptCount val="12"/>
                <c:pt idx="0">
                  <c:v>1.0148241589893228</c:v>
                </c:pt>
                <c:pt idx="1">
                  <c:v>1.1938229951585932</c:v>
                </c:pt>
                <c:pt idx="2">
                  <c:v>1.3487603413267111</c:v>
                </c:pt>
                <c:pt idx="3">
                  <c:v>1.1688405433953553</c:v>
                </c:pt>
                <c:pt idx="4">
                  <c:v>1.1487445198772812</c:v>
                </c:pt>
                <c:pt idx="5">
                  <c:v>0.95456128127873341</c:v>
                </c:pt>
                <c:pt idx="6">
                  <c:v>0.83842891972177425</c:v>
                </c:pt>
                <c:pt idx="7">
                  <c:v>0.89869794482977705</c:v>
                </c:pt>
                <c:pt idx="8">
                  <c:v>0.92984691704287004</c:v>
                </c:pt>
                <c:pt idx="9">
                  <c:v>0.90354744611271309</c:v>
                </c:pt>
                <c:pt idx="10">
                  <c:v>0.76752676641600426</c:v>
                </c:pt>
                <c:pt idx="11">
                  <c:v>0.83239816585086424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InitialSF!$V$30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InitialSF!$V$31:$V$42</c:f>
              <c:numCache>
                <c:formatCode>#,##0.00_);[Red]\(#,##0.00\)</c:formatCode>
                <c:ptCount val="12"/>
                <c:pt idx="0">
                  <c:v>0.96009738225553853</c:v>
                </c:pt>
                <c:pt idx="1">
                  <c:v>0.95668238068078804</c:v>
                </c:pt>
                <c:pt idx="2">
                  <c:v>0.89389170082983116</c:v>
                </c:pt>
                <c:pt idx="3">
                  <c:v>1.1049072611216915</c:v>
                </c:pt>
                <c:pt idx="4">
                  <c:v>1.4660713644985679</c:v>
                </c:pt>
                <c:pt idx="5">
                  <c:v>1.1734435857632755</c:v>
                </c:pt>
                <c:pt idx="6">
                  <c:v>0.98496806215662891</c:v>
                </c:pt>
                <c:pt idx="7">
                  <c:v>0.86324062395086087</c:v>
                </c:pt>
                <c:pt idx="8">
                  <c:v>0.86226957588621833</c:v>
                </c:pt>
                <c:pt idx="9">
                  <c:v>0.91334875269311011</c:v>
                </c:pt>
                <c:pt idx="10">
                  <c:v>0.91221950554889342</c:v>
                </c:pt>
                <c:pt idx="11">
                  <c:v>0.9088598046145967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InitialSF!$W$30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InitialSF!$W$31:$W$42</c:f>
              <c:numCache>
                <c:formatCode>#,##0.00_);[Red]\(#,##0.00\)</c:formatCode>
                <c:ptCount val="12"/>
                <c:pt idx="0">
                  <c:v>1.0440086139416025</c:v>
                </c:pt>
                <c:pt idx="1">
                  <c:v>1.002251012949583</c:v>
                </c:pt>
                <c:pt idx="2">
                  <c:v>1.0063386070600502</c:v>
                </c:pt>
                <c:pt idx="3">
                  <c:v>0.87561517825067159</c:v>
                </c:pt>
                <c:pt idx="4">
                  <c:v>0.89875087889880245</c:v>
                </c:pt>
                <c:pt idx="5">
                  <c:v>0.94523291053407688</c:v>
                </c:pt>
                <c:pt idx="6">
                  <c:v>0.85850668241791539</c:v>
                </c:pt>
                <c:pt idx="7">
                  <c:v>1.3732644142095363</c:v>
                </c:pt>
                <c:pt idx="8">
                  <c:v>1.0947793077006565</c:v>
                </c:pt>
                <c:pt idx="9">
                  <c:v>1.0872067684577831</c:v>
                </c:pt>
                <c:pt idx="10">
                  <c:v>0.9331976400410672</c:v>
                </c:pt>
                <c:pt idx="11">
                  <c:v>0.88084798553825605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InitialSF!$X$30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InitialSF!$X$31:$X$42</c:f>
              <c:numCache>
                <c:formatCode>#,##0.00_);[Red]\(#,##0.00\)</c:formatCode>
                <c:ptCount val="12"/>
                <c:pt idx="0">
                  <c:v>1.024434094235783</c:v>
                </c:pt>
                <c:pt idx="1">
                  <c:v>1.019341473755939</c:v>
                </c:pt>
                <c:pt idx="2">
                  <c:v>1.0353016955600158</c:v>
                </c:pt>
                <c:pt idx="3">
                  <c:v>1.0245214860729561</c:v>
                </c:pt>
                <c:pt idx="4">
                  <c:v>1.1008311576887602</c:v>
                </c:pt>
                <c:pt idx="5">
                  <c:v>1.0991580610209695</c:v>
                </c:pt>
                <c:pt idx="6">
                  <c:v>1.0230813845783044</c:v>
                </c:pt>
                <c:pt idx="7">
                  <c:v>0.836628672390894</c:v>
                </c:pt>
                <c:pt idx="8">
                  <c:v>0.99903471689389889</c:v>
                </c:pt>
                <c:pt idx="9">
                  <c:v>0.8443003370592852</c:v>
                </c:pt>
                <c:pt idx="10">
                  <c:v>0.96359688290192913</c:v>
                </c:pt>
                <c:pt idx="11">
                  <c:v>1.0297700378412662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InitialSF!$Y$30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InitialSF!$Y$31:$Y$42</c:f>
              <c:numCache>
                <c:formatCode>#,##0.00_);[Red]\(#,##0.00\)</c:formatCode>
                <c:ptCount val="12"/>
                <c:pt idx="0">
                  <c:v>1.0077707487424421</c:v>
                </c:pt>
                <c:pt idx="1">
                  <c:v>1.0188382776571758</c:v>
                </c:pt>
                <c:pt idx="2">
                  <c:v>1.0250953136003436</c:v>
                </c:pt>
                <c:pt idx="3">
                  <c:v>1.0149515120573207</c:v>
                </c:pt>
                <c:pt idx="4">
                  <c:v>1.0020033865984017</c:v>
                </c:pt>
                <c:pt idx="5">
                  <c:v>1.1902579963747346</c:v>
                </c:pt>
                <c:pt idx="6">
                  <c:v>0.93792990851786318</c:v>
                </c:pt>
                <c:pt idx="7">
                  <c:v>0.86661720142566923</c:v>
                </c:pt>
                <c:pt idx="8">
                  <c:v>0.99759870657923833</c:v>
                </c:pt>
                <c:pt idx="9">
                  <c:v>0.95281369707634844</c:v>
                </c:pt>
                <c:pt idx="10">
                  <c:v>0.93142867650697014</c:v>
                </c:pt>
                <c:pt idx="11">
                  <c:v>1.0546945748634897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InitialSF!$Z$30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InitialSF!$Z$31:$Z$42</c:f>
              <c:numCache>
                <c:formatCode>#,##0.00_);[Red]\(#,##0.00\)</c:formatCode>
                <c:ptCount val="12"/>
                <c:pt idx="0">
                  <c:v>0.94774107431031407</c:v>
                </c:pt>
                <c:pt idx="1">
                  <c:v>1.0138381335019189</c:v>
                </c:pt>
                <c:pt idx="2">
                  <c:v>1.0107177795677198</c:v>
                </c:pt>
                <c:pt idx="3">
                  <c:v>0.99772906895441593</c:v>
                </c:pt>
                <c:pt idx="4">
                  <c:v>0.88687954019949355</c:v>
                </c:pt>
                <c:pt idx="5">
                  <c:v>0.96567184931239092</c:v>
                </c:pt>
                <c:pt idx="6">
                  <c:v>0.87901203598220534</c:v>
                </c:pt>
                <c:pt idx="7">
                  <c:v>0.80742488116166589</c:v>
                </c:pt>
                <c:pt idx="8">
                  <c:v>0.97955387249273962</c:v>
                </c:pt>
                <c:pt idx="9">
                  <c:v>1.2223008315242889</c:v>
                </c:pt>
                <c:pt idx="10">
                  <c:v>1.0238346444753599</c:v>
                </c:pt>
                <c:pt idx="11">
                  <c:v>1.2652962885174872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InitialSF!$AA$30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InitialSF!$AA$31:$AA$42</c:f>
              <c:numCache>
                <c:formatCode>#,##0.00_);[Red]\(#,##0.00\)</c:formatCode>
                <c:ptCount val="12"/>
                <c:pt idx="0">
                  <c:v>0.98046266125369186</c:v>
                </c:pt>
                <c:pt idx="1">
                  <c:v>0.93012053297817343</c:v>
                </c:pt>
                <c:pt idx="2">
                  <c:v>0.96634430602634536</c:v>
                </c:pt>
                <c:pt idx="3">
                  <c:v>0.90483187964302225</c:v>
                </c:pt>
                <c:pt idx="4">
                  <c:v>0.87520948976405311</c:v>
                </c:pt>
                <c:pt idx="5">
                  <c:v>0.98480328364844627</c:v>
                </c:pt>
                <c:pt idx="6">
                  <c:v>0.92088801250752172</c:v>
                </c:pt>
                <c:pt idx="7">
                  <c:v>1.1002889299230725</c:v>
                </c:pt>
                <c:pt idx="8">
                  <c:v>1.1085274529525415</c:v>
                </c:pt>
                <c:pt idx="9">
                  <c:v>1.0601013223266824</c:v>
                </c:pt>
                <c:pt idx="10">
                  <c:v>1.0109319613991241</c:v>
                </c:pt>
                <c:pt idx="11">
                  <c:v>1.1574901675773277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InitialSF!$AB$30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InitialSF!$AB$31:$AB$42</c:f>
              <c:numCache>
                <c:formatCode>#,##0.00_);[Red]\(#,##0.00\)</c:formatCode>
                <c:ptCount val="12"/>
                <c:pt idx="0">
                  <c:v>1.1993299067182921</c:v>
                </c:pt>
                <c:pt idx="1">
                  <c:v>1.1874032277793594</c:v>
                </c:pt>
                <c:pt idx="2">
                  <c:v>1.0901642244133958</c:v>
                </c:pt>
                <c:pt idx="3">
                  <c:v>0.98842746326138486</c:v>
                </c:pt>
                <c:pt idx="4">
                  <c:v>0.9835075455900032</c:v>
                </c:pt>
                <c:pt idx="5">
                  <c:v>1.0884658318995544</c:v>
                </c:pt>
                <c:pt idx="6">
                  <c:v>0.89180925050522386</c:v>
                </c:pt>
                <c:pt idx="7">
                  <c:v>0.81192954204015488</c:v>
                </c:pt>
                <c:pt idx="8">
                  <c:v>0.95778409540276777</c:v>
                </c:pt>
                <c:pt idx="9">
                  <c:v>0.88173285727140338</c:v>
                </c:pt>
                <c:pt idx="10">
                  <c:v>0.84455626425212271</c:v>
                </c:pt>
                <c:pt idx="11">
                  <c:v>1.074889790866338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InitialSF!$AC$30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InitialSF!$AC$31:$AC$42</c:f>
            </c:numRef>
          </c:val>
          <c:smooth val="0"/>
        </c:ser>
        <c:ser>
          <c:idx val="28"/>
          <c:order val="28"/>
          <c:tx>
            <c:strRef>
              <c:f>InitialSF!$AD$30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InitialSF!$AD$31:$AD$42</c:f>
            </c:numRef>
          </c:val>
          <c:smooth val="0"/>
        </c:ser>
        <c:ser>
          <c:idx val="29"/>
          <c:order val="29"/>
          <c:tx>
            <c:strRef>
              <c:f>InitialSF!$AE$30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InitialSF!$AE$31:$AE$42</c:f>
            </c:numRef>
          </c:val>
          <c:smooth val="0"/>
        </c:ser>
        <c:ser>
          <c:idx val="30"/>
          <c:order val="30"/>
          <c:tx>
            <c:strRef>
              <c:f>InitialSF!$AF$30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InitialSF!$AF$31:$AF$42</c:f>
            </c:numRef>
          </c:val>
          <c:smooth val="0"/>
        </c:ser>
        <c:ser>
          <c:idx val="31"/>
          <c:order val="31"/>
          <c:tx>
            <c:strRef>
              <c:f>InitialSF!$AH$69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InitialSF!$AJ$71:$AJ$82</c:f>
              <c:numCache>
                <c:formatCode>#,##0.00_);[Red]\(#,##0.00\)</c:formatCode>
                <c:ptCount val="12"/>
                <c:pt idx="0">
                  <c:v>0.99935125315450679</c:v>
                </c:pt>
                <c:pt idx="1">
                  <c:v>1.0231444408351511</c:v>
                </c:pt>
                <c:pt idx="2">
                  <c:v>1.0133022620305356</c:v>
                </c:pt>
                <c:pt idx="3">
                  <c:v>1.0087171872276486</c:v>
                </c:pt>
                <c:pt idx="4">
                  <c:v>0.9733647498394703</c:v>
                </c:pt>
                <c:pt idx="5">
                  <c:v>0.97183045780789967</c:v>
                </c:pt>
                <c:pt idx="6">
                  <c:v>0.93978817556747862</c:v>
                </c:pt>
                <c:pt idx="7">
                  <c:v>0.89337808061532986</c:v>
                </c:pt>
                <c:pt idx="8">
                  <c:v>0.97568891531806845</c:v>
                </c:pt>
                <c:pt idx="9">
                  <c:v>1.0355921275259172</c:v>
                </c:pt>
                <c:pt idx="10">
                  <c:v>1.0322496032421244</c:v>
                </c:pt>
                <c:pt idx="11">
                  <c:v>1.1335927468358702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InitialSF!$AK$69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val>
            <c:numRef>
              <c:f>InitialSF!$AM$71:$AM$82</c:f>
              <c:numCache>
                <c:formatCode>#,##0.00_);[Red]\(#,##0.00\)</c:formatCode>
                <c:ptCount val="12"/>
                <c:pt idx="0">
                  <c:v>0.85846899587938896</c:v>
                </c:pt>
                <c:pt idx="1">
                  <c:v>0.81432689922473611</c:v>
                </c:pt>
                <c:pt idx="2">
                  <c:v>0.83959416382631857</c:v>
                </c:pt>
                <c:pt idx="3">
                  <c:v>0.84510448066029353</c:v>
                </c:pt>
                <c:pt idx="4">
                  <c:v>0.71777770408071406</c:v>
                </c:pt>
                <c:pt idx="5">
                  <c:v>0.81240259329408193</c:v>
                </c:pt>
                <c:pt idx="6">
                  <c:v>0.76715972747168493</c:v>
                </c:pt>
                <c:pt idx="7">
                  <c:v>0.66108843637647108</c:v>
                </c:pt>
                <c:pt idx="8">
                  <c:v>0.79079678334741721</c:v>
                </c:pt>
                <c:pt idx="9">
                  <c:v>0.8285706827637187</c:v>
                </c:pt>
                <c:pt idx="10">
                  <c:v>0.8558625859388036</c:v>
                </c:pt>
                <c:pt idx="11">
                  <c:v>0.86145696704192454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InitialSF!$AN$69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val>
            <c:numRef>
              <c:f>InitialSF!$AP$71:$AP$82</c:f>
              <c:numCache>
                <c:formatCode>#,##0.00_);[Red]\(#,##0.00\)</c:formatCode>
                <c:ptCount val="12"/>
                <c:pt idx="0">
                  <c:v>1.1455130120926467</c:v>
                </c:pt>
                <c:pt idx="1">
                  <c:v>1.1974843584873531</c:v>
                </c:pt>
                <c:pt idx="2">
                  <c:v>1.1744966036666076</c:v>
                </c:pt>
                <c:pt idx="3">
                  <c:v>1.1316123119994828</c:v>
                </c:pt>
                <c:pt idx="4">
                  <c:v>1.2145509282390279</c:v>
                </c:pt>
                <c:pt idx="5">
                  <c:v>1.1491502915666574</c:v>
                </c:pt>
                <c:pt idx="6">
                  <c:v>1.1650728704498001</c:v>
                </c:pt>
                <c:pt idx="7">
                  <c:v>1.1732072676147656</c:v>
                </c:pt>
                <c:pt idx="8">
                  <c:v>1.2159493201776186</c:v>
                </c:pt>
                <c:pt idx="9">
                  <c:v>1.2793671388698831</c:v>
                </c:pt>
                <c:pt idx="10">
                  <c:v>1.1729914573976121</c:v>
                </c:pt>
                <c:pt idx="11">
                  <c:v>1.3279944195329934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350400"/>
        <c:axId val="247351936"/>
      </c:lineChart>
      <c:catAx>
        <c:axId val="24735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7351936"/>
        <c:crosses val="autoZero"/>
        <c:auto val="1"/>
        <c:lblAlgn val="ctr"/>
        <c:lblOffset val="100"/>
        <c:noMultiLvlLbl val="0"/>
      </c:catAx>
      <c:valAx>
        <c:axId val="247351936"/>
        <c:scaling>
          <c:orientation val="minMax"/>
          <c:max val="1.5"/>
          <c:min val="0.60000000000000009"/>
        </c:scaling>
        <c:delete val="0"/>
        <c:axPos val="l"/>
        <c:numFmt formatCode="#,##0.00_);[Red]\(#,##0.00\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735040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strRef>
          <c:f>InitialSF!$AI$70</c:f>
          <c:strCache>
            <c:ptCount val="1"/>
            <c:pt idx="0">
              <c:v>2001-16</c:v>
            </c:pt>
          </c:strCache>
        </c:strRef>
      </c:tx>
      <c:layout>
        <c:manualLayout>
          <c:xMode val="edge"/>
          <c:yMode val="edge"/>
          <c:x val="0.41075"/>
          <c:y val="0"/>
        </c:manualLayout>
      </c:layout>
      <c:overlay val="1"/>
      <c:txPr>
        <a:bodyPr/>
        <a:lstStyle/>
        <a:p>
          <a:pPr>
            <a:defRPr>
              <a:solidFill>
                <a:srgbClr val="0033CC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363517060367459E-2"/>
          <c:y val="9.7696850393700782E-2"/>
          <c:w val="0.848754593175853"/>
          <c:h val="0.78632327209098862"/>
        </c:manualLayout>
      </c:layout>
      <c:lineChart>
        <c:grouping val="standard"/>
        <c:varyColors val="0"/>
        <c:ser>
          <c:idx val="11"/>
          <c:order val="0"/>
          <c:tx>
            <c:strRef>
              <c:f>InitialSF!$M$30</c:f>
              <c:strCache>
                <c:ptCount val="1"/>
                <c:pt idx="0">
                  <c:v>2001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InitialSF!$M$31:$M$42</c:f>
              <c:numCache>
                <c:formatCode>#,##0.00_);[Red]\(#,##0.00\)</c:formatCode>
                <c:ptCount val="12"/>
                <c:pt idx="0">
                  <c:v>1.0067984576558666</c:v>
                </c:pt>
                <c:pt idx="1">
                  <c:v>0.89092140855611046</c:v>
                </c:pt>
                <c:pt idx="2">
                  <c:v>0.99612865631925052</c:v>
                </c:pt>
                <c:pt idx="3">
                  <c:v>1.0177628959061769</c:v>
                </c:pt>
                <c:pt idx="4">
                  <c:v>0.88012302116788521</c:v>
                </c:pt>
                <c:pt idx="5">
                  <c:v>0.92224624559002255</c:v>
                </c:pt>
                <c:pt idx="6">
                  <c:v>0.94501614003006829</c:v>
                </c:pt>
                <c:pt idx="7">
                  <c:v>0.80533577993574668</c:v>
                </c:pt>
                <c:pt idx="8">
                  <c:v>1.3351113862256656</c:v>
                </c:pt>
                <c:pt idx="9">
                  <c:v>1.0516754007498315</c:v>
                </c:pt>
                <c:pt idx="10">
                  <c:v>1.0274302797110362</c:v>
                </c:pt>
                <c:pt idx="11">
                  <c:v>1.1214503281523405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InitialSF!$N$30</c:f>
              <c:strCache>
                <c:ptCount val="1"/>
                <c:pt idx="0">
                  <c:v>2002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InitialSF!$N$31:$N$42</c:f>
              <c:numCache>
                <c:formatCode>#,##0.00_);[Red]\(#,##0.00\)</c:formatCode>
                <c:ptCount val="12"/>
                <c:pt idx="0">
                  <c:v>0.95809252408020573</c:v>
                </c:pt>
                <c:pt idx="1">
                  <c:v>0.9388975629471461</c:v>
                </c:pt>
                <c:pt idx="2">
                  <c:v>0.91686802163184222</c:v>
                </c:pt>
                <c:pt idx="3">
                  <c:v>0.89817662849371371</c:v>
                </c:pt>
                <c:pt idx="4">
                  <c:v>0.84520757295843618</c:v>
                </c:pt>
                <c:pt idx="5">
                  <c:v>1.0812536365925169</c:v>
                </c:pt>
                <c:pt idx="6">
                  <c:v>1.3360024776207287</c:v>
                </c:pt>
                <c:pt idx="7">
                  <c:v>0.91665688263296308</c:v>
                </c:pt>
                <c:pt idx="8">
                  <c:v>0.96295506446035284</c:v>
                </c:pt>
                <c:pt idx="9">
                  <c:v>1.1427760701839365</c:v>
                </c:pt>
                <c:pt idx="10">
                  <c:v>1.0302768607375146</c:v>
                </c:pt>
                <c:pt idx="11">
                  <c:v>0.97283669766064329</c:v>
                </c:pt>
              </c:numCache>
            </c:numRef>
          </c:val>
          <c:smooth val="0"/>
        </c:ser>
        <c:ser>
          <c:idx val="13"/>
          <c:order val="2"/>
          <c:tx>
            <c:strRef>
              <c:f>InitialSF!$O$30</c:f>
              <c:strCache>
                <c:ptCount val="1"/>
                <c:pt idx="0">
                  <c:v>2003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InitialSF!$O$31:$O$42</c:f>
              <c:numCache>
                <c:formatCode>#,##0.00_);[Red]\(#,##0.00\)</c:formatCode>
                <c:ptCount val="12"/>
                <c:pt idx="0">
                  <c:v>1.0212581129689673</c:v>
                </c:pt>
                <c:pt idx="1">
                  <c:v>0.93955347319378679</c:v>
                </c:pt>
                <c:pt idx="2">
                  <c:v>1.0194035514760826</c:v>
                </c:pt>
                <c:pt idx="3">
                  <c:v>1.0104394223783533</c:v>
                </c:pt>
                <c:pt idx="4">
                  <c:v>1.05776045394425</c:v>
                </c:pt>
                <c:pt idx="5">
                  <c:v>1.0739703468153148</c:v>
                </c:pt>
                <c:pt idx="6">
                  <c:v>1.0295726688450642</c:v>
                </c:pt>
                <c:pt idx="7">
                  <c:v>0.85046111703902894</c:v>
                </c:pt>
                <c:pt idx="8">
                  <c:v>1.0152600505587801</c:v>
                </c:pt>
                <c:pt idx="9">
                  <c:v>1.0226291835985095</c:v>
                </c:pt>
                <c:pt idx="10">
                  <c:v>0.94967318147470436</c:v>
                </c:pt>
                <c:pt idx="11">
                  <c:v>1.0100184377071604</c:v>
                </c:pt>
              </c:numCache>
            </c:numRef>
          </c:val>
          <c:smooth val="0"/>
        </c:ser>
        <c:ser>
          <c:idx val="14"/>
          <c:order val="3"/>
          <c:tx>
            <c:strRef>
              <c:f>InitialSF!$P$30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InitialSF!$P$31:$P$42</c:f>
              <c:numCache>
                <c:formatCode>#,##0.00_);[Red]\(#,##0.00\)</c:formatCode>
                <c:ptCount val="12"/>
                <c:pt idx="0">
                  <c:v>1.109538016507335</c:v>
                </c:pt>
                <c:pt idx="1">
                  <c:v>0.99425406450123033</c:v>
                </c:pt>
                <c:pt idx="2">
                  <c:v>0.99709726287532108</c:v>
                </c:pt>
                <c:pt idx="3">
                  <c:v>1.0375994858576698</c:v>
                </c:pt>
                <c:pt idx="4">
                  <c:v>1.0236783186759191</c:v>
                </c:pt>
                <c:pt idx="5">
                  <c:v>0.88179782539728513</c:v>
                </c:pt>
                <c:pt idx="6">
                  <c:v>0.95263003370138799</c:v>
                </c:pt>
                <c:pt idx="7">
                  <c:v>0.842755053051084</c:v>
                </c:pt>
                <c:pt idx="8">
                  <c:v>0.89371713126108221</c:v>
                </c:pt>
                <c:pt idx="9">
                  <c:v>1.0691656422973375</c:v>
                </c:pt>
                <c:pt idx="10">
                  <c:v>1.0541314042343604</c:v>
                </c:pt>
                <c:pt idx="11">
                  <c:v>1.1436357616399886</c:v>
                </c:pt>
              </c:numCache>
            </c:numRef>
          </c:val>
          <c:smooth val="0"/>
        </c:ser>
        <c:ser>
          <c:idx val="15"/>
          <c:order val="4"/>
          <c:tx>
            <c:strRef>
              <c:f>InitialSF!$Q$30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InitialSF!$Q$31:$Q$42</c:f>
              <c:numCache>
                <c:formatCode>#,##0.00_);[Red]\(#,##0.00\)</c:formatCode>
                <c:ptCount val="12"/>
                <c:pt idx="0">
                  <c:v>0.96019341656744284</c:v>
                </c:pt>
                <c:pt idx="1">
                  <c:v>0.95554729086307755</c:v>
                </c:pt>
                <c:pt idx="2">
                  <c:v>1.0307356743953033</c:v>
                </c:pt>
                <c:pt idx="3">
                  <c:v>1.0380899215923494</c:v>
                </c:pt>
                <c:pt idx="4">
                  <c:v>0.9318974048118297</c:v>
                </c:pt>
                <c:pt idx="5">
                  <c:v>0.92886541209404749</c:v>
                </c:pt>
                <c:pt idx="6">
                  <c:v>0.91370827296330526</c:v>
                </c:pt>
                <c:pt idx="7">
                  <c:v>0.8875361754058011</c:v>
                </c:pt>
                <c:pt idx="8">
                  <c:v>1.0390809666125267</c:v>
                </c:pt>
                <c:pt idx="9">
                  <c:v>1.1796043866434818</c:v>
                </c:pt>
                <c:pt idx="10">
                  <c:v>1.0543823053943708</c:v>
                </c:pt>
                <c:pt idx="11">
                  <c:v>1.0803587726564619</c:v>
                </c:pt>
              </c:numCache>
            </c:numRef>
          </c:val>
          <c:smooth val="0"/>
        </c:ser>
        <c:ser>
          <c:idx val="16"/>
          <c:order val="5"/>
          <c:tx>
            <c:strRef>
              <c:f>InitialSF!$R$30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InitialSF!$R$31:$R$42</c:f>
              <c:numCache>
                <c:formatCode>#,##0.00_);[Red]\(#,##0.00\)</c:formatCode>
                <c:ptCount val="12"/>
                <c:pt idx="0">
                  <c:v>1.0307330214969217</c:v>
                </c:pt>
                <c:pt idx="1">
                  <c:v>0.97810255894842868</c:v>
                </c:pt>
                <c:pt idx="2">
                  <c:v>0.93618754209533728</c:v>
                </c:pt>
                <c:pt idx="3">
                  <c:v>0.97022968332948278</c:v>
                </c:pt>
                <c:pt idx="4">
                  <c:v>1.0834530569512317</c:v>
                </c:pt>
                <c:pt idx="5">
                  <c:v>1.0818677571311233</c:v>
                </c:pt>
                <c:pt idx="6">
                  <c:v>1.0088155312598845</c:v>
                </c:pt>
                <c:pt idx="7">
                  <c:v>0.86898651571918062</c:v>
                </c:pt>
                <c:pt idx="8">
                  <c:v>0.96764740467465893</c:v>
                </c:pt>
                <c:pt idx="9">
                  <c:v>1.021488879554979</c:v>
                </c:pt>
                <c:pt idx="10">
                  <c:v>1.0560479499499649</c:v>
                </c:pt>
                <c:pt idx="11">
                  <c:v>0.99644009888880647</c:v>
                </c:pt>
              </c:numCache>
            </c:numRef>
          </c:val>
          <c:smooth val="0"/>
        </c:ser>
        <c:ser>
          <c:idx val="17"/>
          <c:order val="6"/>
          <c:tx>
            <c:strRef>
              <c:f>InitialSF!$S$30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InitialSF!$S$31:$S$42</c:f>
              <c:numCache>
                <c:formatCode>#,##0.00_);[Red]\(#,##0.00\)</c:formatCode>
                <c:ptCount val="12"/>
                <c:pt idx="0">
                  <c:v>0.86627327496293793</c:v>
                </c:pt>
                <c:pt idx="1">
                  <c:v>0.90353507155109303</c:v>
                </c:pt>
                <c:pt idx="2">
                  <c:v>0.99183192251226149</c:v>
                </c:pt>
                <c:pt idx="3">
                  <c:v>0.90827101132579291</c:v>
                </c:pt>
                <c:pt idx="4">
                  <c:v>0.93384872069693514</c:v>
                </c:pt>
                <c:pt idx="5">
                  <c:v>1.0177277922711487</c:v>
                </c:pt>
                <c:pt idx="6">
                  <c:v>1.1072504629464814</c:v>
                </c:pt>
                <c:pt idx="7">
                  <c:v>1.2434968789995176</c:v>
                </c:pt>
                <c:pt idx="8">
                  <c:v>0.91268564338977232</c:v>
                </c:pt>
                <c:pt idx="9">
                  <c:v>0.94089097071600047</c:v>
                </c:pt>
                <c:pt idx="10">
                  <c:v>1.1791531221693556</c:v>
                </c:pt>
                <c:pt idx="11">
                  <c:v>0.99503512845870168</c:v>
                </c:pt>
              </c:numCache>
            </c:numRef>
          </c:val>
          <c:smooth val="0"/>
        </c:ser>
        <c:ser>
          <c:idx val="18"/>
          <c:order val="7"/>
          <c:tx>
            <c:strRef>
              <c:f>InitialSF!$T$30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InitialSF!$T$31:$T$42</c:f>
              <c:numCache>
                <c:formatCode>#,##0.00_);[Red]\(#,##0.00\)</c:formatCode>
                <c:ptCount val="12"/>
                <c:pt idx="0">
                  <c:v>1.0627949137531547</c:v>
                </c:pt>
                <c:pt idx="1">
                  <c:v>0.86046208809250924</c:v>
                </c:pt>
                <c:pt idx="2">
                  <c:v>1.0192505581960991</c:v>
                </c:pt>
                <c:pt idx="3">
                  <c:v>0.80380334448454871</c:v>
                </c:pt>
                <c:pt idx="4">
                  <c:v>0.77790222470086323</c:v>
                </c:pt>
                <c:pt idx="5">
                  <c:v>0.92419320652775205</c:v>
                </c:pt>
                <c:pt idx="6">
                  <c:v>1.1064404474682652</c:v>
                </c:pt>
                <c:pt idx="7">
                  <c:v>0.8102060692830253</c:v>
                </c:pt>
                <c:pt idx="8">
                  <c:v>1.2837218095627361</c:v>
                </c:pt>
                <c:pt idx="9">
                  <c:v>1.3851623324851376</c:v>
                </c:pt>
                <c:pt idx="10">
                  <c:v>1.0478535122307433</c:v>
                </c:pt>
                <c:pt idx="11">
                  <c:v>0.91820949321516554</c:v>
                </c:pt>
              </c:numCache>
            </c:numRef>
          </c:val>
          <c:smooth val="0"/>
        </c:ser>
        <c:ser>
          <c:idx val="19"/>
          <c:order val="8"/>
          <c:tx>
            <c:strRef>
              <c:f>InitialSF!$U$30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InitialSF!$U$31:$U$42</c:f>
              <c:numCache>
                <c:formatCode>#,##0.00_);[Red]\(#,##0.00\)</c:formatCode>
                <c:ptCount val="12"/>
                <c:pt idx="0">
                  <c:v>1.0148241589893228</c:v>
                </c:pt>
                <c:pt idx="1">
                  <c:v>1.1938229951585932</c:v>
                </c:pt>
                <c:pt idx="2">
                  <c:v>1.3487603413267111</c:v>
                </c:pt>
                <c:pt idx="3">
                  <c:v>1.1688405433953553</c:v>
                </c:pt>
                <c:pt idx="4">
                  <c:v>1.1487445198772812</c:v>
                </c:pt>
                <c:pt idx="5">
                  <c:v>0.95456128127873341</c:v>
                </c:pt>
                <c:pt idx="6">
                  <c:v>0.83842891972177425</c:v>
                </c:pt>
                <c:pt idx="7">
                  <c:v>0.89869794482977705</c:v>
                </c:pt>
                <c:pt idx="8">
                  <c:v>0.92984691704287004</c:v>
                </c:pt>
                <c:pt idx="9">
                  <c:v>0.90354744611271309</c:v>
                </c:pt>
                <c:pt idx="10">
                  <c:v>0.76752676641600426</c:v>
                </c:pt>
                <c:pt idx="11">
                  <c:v>0.83239816585086424</c:v>
                </c:pt>
              </c:numCache>
            </c:numRef>
          </c:val>
          <c:smooth val="0"/>
        </c:ser>
        <c:ser>
          <c:idx val="20"/>
          <c:order val="9"/>
          <c:tx>
            <c:strRef>
              <c:f>InitialSF!$V$30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InitialSF!$V$31:$V$42</c:f>
              <c:numCache>
                <c:formatCode>#,##0.00_);[Red]\(#,##0.00\)</c:formatCode>
                <c:ptCount val="12"/>
                <c:pt idx="0">
                  <c:v>0.96009738225553853</c:v>
                </c:pt>
                <c:pt idx="1">
                  <c:v>0.95668238068078804</c:v>
                </c:pt>
                <c:pt idx="2">
                  <c:v>0.89389170082983116</c:v>
                </c:pt>
                <c:pt idx="3">
                  <c:v>1.1049072611216915</c:v>
                </c:pt>
                <c:pt idx="4">
                  <c:v>1.4660713644985679</c:v>
                </c:pt>
                <c:pt idx="5">
                  <c:v>1.1734435857632755</c:v>
                </c:pt>
                <c:pt idx="6">
                  <c:v>0.98496806215662891</c:v>
                </c:pt>
                <c:pt idx="7">
                  <c:v>0.86324062395086087</c:v>
                </c:pt>
                <c:pt idx="8">
                  <c:v>0.86226957588621833</c:v>
                </c:pt>
                <c:pt idx="9">
                  <c:v>0.91334875269311011</c:v>
                </c:pt>
                <c:pt idx="10">
                  <c:v>0.91221950554889342</c:v>
                </c:pt>
                <c:pt idx="11">
                  <c:v>0.9088598046145967</c:v>
                </c:pt>
              </c:numCache>
            </c:numRef>
          </c:val>
          <c:smooth val="0"/>
        </c:ser>
        <c:ser>
          <c:idx val="21"/>
          <c:order val="10"/>
          <c:tx>
            <c:strRef>
              <c:f>InitialSF!$W$30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InitialSF!$W$31:$W$42</c:f>
              <c:numCache>
                <c:formatCode>#,##0.00_);[Red]\(#,##0.00\)</c:formatCode>
                <c:ptCount val="12"/>
                <c:pt idx="0">
                  <c:v>1.0440086139416025</c:v>
                </c:pt>
                <c:pt idx="1">
                  <c:v>1.002251012949583</c:v>
                </c:pt>
                <c:pt idx="2">
                  <c:v>1.0063386070600502</c:v>
                </c:pt>
                <c:pt idx="3">
                  <c:v>0.87561517825067159</c:v>
                </c:pt>
                <c:pt idx="4">
                  <c:v>0.89875087889880245</c:v>
                </c:pt>
                <c:pt idx="5">
                  <c:v>0.94523291053407688</c:v>
                </c:pt>
                <c:pt idx="6">
                  <c:v>0.85850668241791539</c:v>
                </c:pt>
                <c:pt idx="7">
                  <c:v>1.3732644142095363</c:v>
                </c:pt>
                <c:pt idx="8">
                  <c:v>1.0947793077006565</c:v>
                </c:pt>
                <c:pt idx="9">
                  <c:v>1.0872067684577831</c:v>
                </c:pt>
                <c:pt idx="10">
                  <c:v>0.9331976400410672</c:v>
                </c:pt>
                <c:pt idx="11">
                  <c:v>0.88084798553825605</c:v>
                </c:pt>
              </c:numCache>
            </c:numRef>
          </c:val>
          <c:smooth val="0"/>
        </c:ser>
        <c:ser>
          <c:idx val="22"/>
          <c:order val="11"/>
          <c:tx>
            <c:strRef>
              <c:f>InitialSF!$X$30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InitialSF!$X$31:$X$42</c:f>
              <c:numCache>
                <c:formatCode>#,##0.00_);[Red]\(#,##0.00\)</c:formatCode>
                <c:ptCount val="12"/>
                <c:pt idx="0">
                  <c:v>1.024434094235783</c:v>
                </c:pt>
                <c:pt idx="1">
                  <c:v>1.019341473755939</c:v>
                </c:pt>
                <c:pt idx="2">
                  <c:v>1.0353016955600158</c:v>
                </c:pt>
                <c:pt idx="3">
                  <c:v>1.0245214860729561</c:v>
                </c:pt>
                <c:pt idx="4">
                  <c:v>1.1008311576887602</c:v>
                </c:pt>
                <c:pt idx="5">
                  <c:v>1.0991580610209695</c:v>
                </c:pt>
                <c:pt idx="6">
                  <c:v>1.0230813845783044</c:v>
                </c:pt>
                <c:pt idx="7">
                  <c:v>0.836628672390894</c:v>
                </c:pt>
                <c:pt idx="8">
                  <c:v>0.99903471689389889</c:v>
                </c:pt>
                <c:pt idx="9">
                  <c:v>0.8443003370592852</c:v>
                </c:pt>
                <c:pt idx="10">
                  <c:v>0.96359688290192913</c:v>
                </c:pt>
                <c:pt idx="11">
                  <c:v>1.0297700378412662</c:v>
                </c:pt>
              </c:numCache>
            </c:numRef>
          </c:val>
          <c:smooth val="0"/>
        </c:ser>
        <c:ser>
          <c:idx val="23"/>
          <c:order val="12"/>
          <c:tx>
            <c:strRef>
              <c:f>InitialSF!$Y$30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InitialSF!$Y$31:$Y$42</c:f>
              <c:numCache>
                <c:formatCode>#,##0.00_);[Red]\(#,##0.00\)</c:formatCode>
                <c:ptCount val="12"/>
                <c:pt idx="0">
                  <c:v>1.0077707487424421</c:v>
                </c:pt>
                <c:pt idx="1">
                  <c:v>1.0188382776571758</c:v>
                </c:pt>
                <c:pt idx="2">
                  <c:v>1.0250953136003436</c:v>
                </c:pt>
                <c:pt idx="3">
                  <c:v>1.0149515120573207</c:v>
                </c:pt>
                <c:pt idx="4">
                  <c:v>1.0020033865984017</c:v>
                </c:pt>
                <c:pt idx="5">
                  <c:v>1.1902579963747346</c:v>
                </c:pt>
                <c:pt idx="6">
                  <c:v>0.93792990851786318</c:v>
                </c:pt>
                <c:pt idx="7">
                  <c:v>0.86661720142566923</c:v>
                </c:pt>
                <c:pt idx="8">
                  <c:v>0.99759870657923833</c:v>
                </c:pt>
                <c:pt idx="9">
                  <c:v>0.95281369707634844</c:v>
                </c:pt>
                <c:pt idx="10">
                  <c:v>0.93142867650697014</c:v>
                </c:pt>
                <c:pt idx="11">
                  <c:v>1.0546945748634897</c:v>
                </c:pt>
              </c:numCache>
            </c:numRef>
          </c:val>
          <c:smooth val="0"/>
        </c:ser>
        <c:ser>
          <c:idx val="24"/>
          <c:order val="13"/>
          <c:tx>
            <c:strRef>
              <c:f>InitialSF!$Z$30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InitialSF!$Z$31:$Z$42</c:f>
              <c:numCache>
                <c:formatCode>#,##0.00_);[Red]\(#,##0.00\)</c:formatCode>
                <c:ptCount val="12"/>
                <c:pt idx="0">
                  <c:v>0.94774107431031407</c:v>
                </c:pt>
                <c:pt idx="1">
                  <c:v>1.0138381335019189</c:v>
                </c:pt>
                <c:pt idx="2">
                  <c:v>1.0107177795677198</c:v>
                </c:pt>
                <c:pt idx="3">
                  <c:v>0.99772906895441593</c:v>
                </c:pt>
                <c:pt idx="4">
                  <c:v>0.88687954019949355</c:v>
                </c:pt>
                <c:pt idx="5">
                  <c:v>0.96567184931239092</c:v>
                </c:pt>
                <c:pt idx="6">
                  <c:v>0.87901203598220534</c:v>
                </c:pt>
                <c:pt idx="7">
                  <c:v>0.80742488116166589</c:v>
                </c:pt>
                <c:pt idx="8">
                  <c:v>0.97955387249273962</c:v>
                </c:pt>
                <c:pt idx="9">
                  <c:v>1.2223008315242889</c:v>
                </c:pt>
                <c:pt idx="10">
                  <c:v>1.0238346444753599</c:v>
                </c:pt>
                <c:pt idx="11">
                  <c:v>1.2652962885174872</c:v>
                </c:pt>
              </c:numCache>
            </c:numRef>
          </c:val>
          <c:smooth val="0"/>
        </c:ser>
        <c:ser>
          <c:idx val="25"/>
          <c:order val="14"/>
          <c:tx>
            <c:strRef>
              <c:f>InitialSF!$AA$30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InitialSF!$AA$31:$AA$42</c:f>
              <c:numCache>
                <c:formatCode>#,##0.00_);[Red]\(#,##0.00\)</c:formatCode>
                <c:ptCount val="12"/>
                <c:pt idx="0">
                  <c:v>0.98046266125369186</c:v>
                </c:pt>
                <c:pt idx="1">
                  <c:v>0.93012053297817343</c:v>
                </c:pt>
                <c:pt idx="2">
                  <c:v>0.96634430602634536</c:v>
                </c:pt>
                <c:pt idx="3">
                  <c:v>0.90483187964302225</c:v>
                </c:pt>
                <c:pt idx="4">
                  <c:v>0.87520948976405311</c:v>
                </c:pt>
                <c:pt idx="5">
                  <c:v>0.98480328364844627</c:v>
                </c:pt>
                <c:pt idx="6">
                  <c:v>0.92088801250752172</c:v>
                </c:pt>
                <c:pt idx="7">
                  <c:v>1.1002889299230725</c:v>
                </c:pt>
                <c:pt idx="8">
                  <c:v>1.1085274529525415</c:v>
                </c:pt>
                <c:pt idx="9">
                  <c:v>1.0601013223266824</c:v>
                </c:pt>
                <c:pt idx="10">
                  <c:v>1.0109319613991241</c:v>
                </c:pt>
                <c:pt idx="11">
                  <c:v>1.1574901675773277</c:v>
                </c:pt>
              </c:numCache>
            </c:numRef>
          </c:val>
          <c:smooth val="0"/>
        </c:ser>
        <c:ser>
          <c:idx val="26"/>
          <c:order val="15"/>
          <c:tx>
            <c:strRef>
              <c:f>InitialSF!$AB$30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InitialSF!$AB$31:$AB$42</c:f>
              <c:numCache>
                <c:formatCode>#,##0.00_);[Red]\(#,##0.00\)</c:formatCode>
                <c:ptCount val="12"/>
                <c:pt idx="0">
                  <c:v>1.1993299067182921</c:v>
                </c:pt>
                <c:pt idx="1">
                  <c:v>1.1874032277793594</c:v>
                </c:pt>
                <c:pt idx="2">
                  <c:v>1.0901642244133958</c:v>
                </c:pt>
                <c:pt idx="3">
                  <c:v>0.98842746326138486</c:v>
                </c:pt>
                <c:pt idx="4">
                  <c:v>0.9835075455900032</c:v>
                </c:pt>
                <c:pt idx="5">
                  <c:v>1.0884658318995544</c:v>
                </c:pt>
                <c:pt idx="6">
                  <c:v>0.89180925050522386</c:v>
                </c:pt>
                <c:pt idx="7">
                  <c:v>0.81192954204015488</c:v>
                </c:pt>
                <c:pt idx="8">
                  <c:v>0.95778409540276777</c:v>
                </c:pt>
                <c:pt idx="9">
                  <c:v>0.88173285727140338</c:v>
                </c:pt>
                <c:pt idx="10">
                  <c:v>0.84455626425212271</c:v>
                </c:pt>
                <c:pt idx="11">
                  <c:v>1.074889790866338</c:v>
                </c:pt>
              </c:numCache>
            </c:numRef>
          </c:val>
          <c:smooth val="0"/>
        </c:ser>
        <c:ser>
          <c:idx val="27"/>
          <c:order val="16"/>
          <c:tx>
            <c:strRef>
              <c:f>InitialSF!$AC$30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InitialSF!$AC$31:$AC$42</c:f>
            </c:numRef>
          </c:val>
          <c:smooth val="0"/>
        </c:ser>
        <c:ser>
          <c:idx val="28"/>
          <c:order val="17"/>
          <c:tx>
            <c:strRef>
              <c:f>InitialSF!$AD$30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InitialSF!$AD$31:$AD$42</c:f>
            </c:numRef>
          </c:val>
          <c:smooth val="0"/>
        </c:ser>
        <c:ser>
          <c:idx val="29"/>
          <c:order val="18"/>
          <c:tx>
            <c:strRef>
              <c:f>InitialSF!$AE$30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InitialSF!$AE$31:$AE$42</c:f>
            </c:numRef>
          </c:val>
          <c:smooth val="0"/>
        </c:ser>
        <c:ser>
          <c:idx val="30"/>
          <c:order val="19"/>
          <c:tx>
            <c:strRef>
              <c:f>InitialSF!$AF$30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InitialSF!$AF$31:$AF$42</c:f>
            </c:numRef>
          </c:val>
          <c:smooth val="0"/>
        </c:ser>
        <c:ser>
          <c:idx val="31"/>
          <c:order val="20"/>
          <c:tx>
            <c:strRef>
              <c:f>InitialSF!$AH$69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InitialSF!$AI$71:$AI$82</c:f>
              <c:numCache>
                <c:formatCode>#,##0.00_);[Red]\(#,##0.00\)</c:formatCode>
                <c:ptCount val="12"/>
                <c:pt idx="0">
                  <c:v>1.0191985816817977</c:v>
                </c:pt>
                <c:pt idx="1">
                  <c:v>0.97653681027111605</c:v>
                </c:pt>
                <c:pt idx="2">
                  <c:v>1.0014521922898212</c:v>
                </c:pt>
                <c:pt idx="3">
                  <c:v>1.0000947701330221</c:v>
                </c:pt>
                <c:pt idx="4">
                  <c:v>1.0106904669192065</c:v>
                </c:pt>
                <c:pt idx="5">
                  <c:v>1.0343886689259887</c:v>
                </c:pt>
                <c:pt idx="6">
                  <c:v>0.96951797319619015</c:v>
                </c:pt>
                <c:pt idx="7">
                  <c:v>0.89332480927924729</c:v>
                </c:pt>
                <c:pt idx="8">
                  <c:v>1.0029809185046754</c:v>
                </c:pt>
                <c:pt idx="9">
                  <c:v>1.0214433497938034</c:v>
                </c:pt>
                <c:pt idx="10">
                  <c:v>1.0028846231230606</c:v>
                </c:pt>
                <c:pt idx="11">
                  <c:v>1.0674868358820715</c:v>
                </c:pt>
              </c:numCache>
            </c:numRef>
          </c:val>
          <c:smooth val="0"/>
        </c:ser>
        <c:ser>
          <c:idx val="32"/>
          <c:order val="21"/>
          <c:tx>
            <c:strRef>
              <c:f>InitialSF!$AK$69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val>
            <c:numRef>
              <c:f>InitialSF!$AL$71:$AL$82</c:f>
              <c:numCache>
                <c:formatCode>#,##0.00_);[Red]\(#,##0.00\)</c:formatCode>
                <c:ptCount val="12"/>
                <c:pt idx="0">
                  <c:v>0.87038893270020434</c:v>
                </c:pt>
                <c:pt idx="1">
                  <c:v>0.81096207784169971</c:v>
                </c:pt>
                <c:pt idx="2">
                  <c:v>0.82655414870883581</c:v>
                </c:pt>
                <c:pt idx="3">
                  <c:v>0.81322353413217063</c:v>
                </c:pt>
                <c:pt idx="4">
                  <c:v>0.68506422674965106</c:v>
                </c:pt>
                <c:pt idx="5">
                  <c:v>0.83989053941525937</c:v>
                </c:pt>
                <c:pt idx="6">
                  <c:v>0.74896962615336604</c:v>
                </c:pt>
                <c:pt idx="7">
                  <c:v>0.60609581877101337</c:v>
                </c:pt>
                <c:pt idx="8">
                  <c:v>0.77322705079160337</c:v>
                </c:pt>
                <c:pt idx="9">
                  <c:v>0.77281619865762052</c:v>
                </c:pt>
                <c:pt idx="10">
                  <c:v>0.80187365026947455</c:v>
                </c:pt>
                <c:pt idx="11">
                  <c:v>0.81242907087135674</c:v>
                </c:pt>
              </c:numCache>
            </c:numRef>
          </c:val>
          <c:smooth val="0"/>
        </c:ser>
        <c:ser>
          <c:idx val="33"/>
          <c:order val="22"/>
          <c:tx>
            <c:strRef>
              <c:f>InitialSF!$AN$69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val>
            <c:numRef>
              <c:f>InitialSF!$AO$71:$AO$82</c:f>
              <c:numCache>
                <c:formatCode>#,##0.00_);[Red]\(#,##0.00\)</c:formatCode>
                <c:ptCount val="12"/>
                <c:pt idx="0">
                  <c:v>1.1539048646047729</c:v>
                </c:pt>
                <c:pt idx="1">
                  <c:v>1.1619843662976641</c:v>
                </c:pt>
                <c:pt idx="2">
                  <c:v>1.2089604960269027</c:v>
                </c:pt>
                <c:pt idx="3">
                  <c:v>1.1573010641334427</c:v>
                </c:pt>
                <c:pt idx="4">
                  <c:v>1.301919355378188</c:v>
                </c:pt>
                <c:pt idx="5">
                  <c:v>1.1992990883661647</c:v>
                </c:pt>
                <c:pt idx="6">
                  <c:v>1.2177879102494618</c:v>
                </c:pt>
                <c:pt idx="7">
                  <c:v>1.2418450164787336</c:v>
                </c:pt>
                <c:pt idx="8">
                  <c:v>1.2692197119204598</c:v>
                </c:pt>
                <c:pt idx="9">
                  <c:v>1.3120269111862328</c:v>
                </c:pt>
                <c:pt idx="10">
                  <c:v>1.1714064694109656</c:v>
                </c:pt>
                <c:pt idx="11">
                  <c:v>1.2428498708847548</c:v>
                </c:pt>
              </c:numCache>
            </c:numRef>
          </c:val>
          <c:smooth val="0"/>
        </c:ser>
        <c:ser>
          <c:idx val="0"/>
          <c:order val="23"/>
          <c:tx>
            <c:v>Pre 07 Change</c:v>
          </c:tx>
          <c:spPr>
            <a:ln w="50800">
              <a:solidFill>
                <a:srgbClr val="00B050"/>
              </a:solidFill>
              <a:prstDash val="sysDot"/>
            </a:ln>
          </c:spPr>
          <c:marker>
            <c:symbol val="none"/>
          </c:marker>
          <c:val>
            <c:numRef>
              <c:f>InitialSF!$AS$71:$AS$82</c:f>
            </c:numRef>
          </c:val>
          <c:smooth val="0"/>
        </c:ser>
        <c:ser>
          <c:idx val="1"/>
          <c:order val="24"/>
          <c:tx>
            <c:v>Old SF</c:v>
          </c:tx>
          <c:spPr>
            <a:ln w="38100">
              <a:solidFill>
                <a:srgbClr val="00B050"/>
              </a:solidFill>
              <a:prstDash val="sysDash"/>
            </a:ln>
          </c:spPr>
          <c:marker>
            <c:symbol val="none"/>
          </c:marker>
          <c:val>
            <c:numRef>
              <c:f>InitialSF!$AR$71:$AR$82</c:f>
              <c:numCache>
                <c:formatCode>#,##0.00_);[Red]\(#,##0.00\)</c:formatCode>
                <c:ptCount val="12"/>
                <c:pt idx="0">
                  <c:v>1.0012740743388582</c:v>
                </c:pt>
                <c:pt idx="1">
                  <c:v>0.96744976550669948</c:v>
                </c:pt>
                <c:pt idx="2">
                  <c:v>1.0003056534047363</c:v>
                </c:pt>
                <c:pt idx="3">
                  <c:v>0.98870785703832109</c:v>
                </c:pt>
                <c:pt idx="4">
                  <c:v>1.0011176153086254</c:v>
                </c:pt>
                <c:pt idx="5">
                  <c:v>1.0323363337684797</c:v>
                </c:pt>
                <c:pt idx="6">
                  <c:v>0.98679759473391304</c:v>
                </c:pt>
                <c:pt idx="7">
                  <c:v>0.93714542469029583</c:v>
                </c:pt>
                <c:pt idx="8">
                  <c:v>0.99160785435902488</c:v>
                </c:pt>
                <c:pt idx="9">
                  <c:v>1.0114731841822011</c:v>
                </c:pt>
                <c:pt idx="10">
                  <c:v>1.0249863074392827</c:v>
                </c:pt>
                <c:pt idx="11">
                  <c:v>1.0567983352295631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361984"/>
        <c:axId val="278363520"/>
      </c:lineChart>
      <c:catAx>
        <c:axId val="27836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78363520"/>
        <c:crosses val="autoZero"/>
        <c:auto val="1"/>
        <c:lblAlgn val="ctr"/>
        <c:lblOffset val="100"/>
        <c:noMultiLvlLbl val="0"/>
      </c:catAx>
      <c:valAx>
        <c:axId val="278363520"/>
        <c:scaling>
          <c:orientation val="minMax"/>
          <c:max val="1.5"/>
          <c:min val="0.60000000000000009"/>
        </c:scaling>
        <c:delete val="0"/>
        <c:axPos val="l"/>
        <c:numFmt formatCode="#,##0.00_);[Red]\(#,##0.00\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783619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strRef>
          <c:f>InitialSF!$B$48</c:f>
          <c:strCache>
            <c:ptCount val="1"/>
            <c:pt idx="0">
              <c:v>1990-2000</c:v>
            </c:pt>
          </c:strCache>
        </c:strRef>
      </c:tx>
      <c:layout>
        <c:manualLayout>
          <c:xMode val="edge"/>
          <c:yMode val="edge"/>
          <c:x val="0.39147096436447415"/>
          <c:y val="0"/>
        </c:manualLayout>
      </c:layout>
      <c:overlay val="1"/>
      <c:txPr>
        <a:bodyPr/>
        <a:lstStyle/>
        <a:p>
          <a:pPr>
            <a:defRPr>
              <a:solidFill>
                <a:srgbClr val="0033CC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363517060367459E-2"/>
          <c:y val="9.7696850393700782E-2"/>
          <c:w val="0.848754593175853"/>
          <c:h val="0.78632327209098862"/>
        </c:manualLayout>
      </c:layout>
      <c:lineChart>
        <c:grouping val="standard"/>
        <c:varyColors val="0"/>
        <c:ser>
          <c:idx val="0"/>
          <c:order val="0"/>
          <c:tx>
            <c:strRef>
              <c:f>InitialSF!$B$30</c:f>
              <c:strCache>
                <c:ptCount val="1"/>
                <c:pt idx="0">
                  <c:v>1990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InitialSF!$B$31:$B$42</c:f>
              <c:numCache>
                <c:formatCode>#,##0.00_);[Red]\(#,##0.00\)</c:formatCode>
                <c:ptCount val="12"/>
                <c:pt idx="0">
                  <c:v>0.90862446409468656</c:v>
                </c:pt>
                <c:pt idx="1">
                  <c:v>1.2213359739395635</c:v>
                </c:pt>
                <c:pt idx="2">
                  <c:v>1.0687577404664712</c:v>
                </c:pt>
                <c:pt idx="3">
                  <c:v>1.0012913470015661</c:v>
                </c:pt>
                <c:pt idx="4">
                  <c:v>0.93102446229849034</c:v>
                </c:pt>
                <c:pt idx="5">
                  <c:v>0.88745169192413587</c:v>
                </c:pt>
                <c:pt idx="6">
                  <c:v>0.8897214997087638</c:v>
                </c:pt>
                <c:pt idx="7">
                  <c:v>0.93667360814506184</c:v>
                </c:pt>
                <c:pt idx="8">
                  <c:v>0.88670421457903403</c:v>
                </c:pt>
                <c:pt idx="9">
                  <c:v>0.9802566234008302</c:v>
                </c:pt>
                <c:pt idx="10">
                  <c:v>1.0550913019179702</c:v>
                </c:pt>
                <c:pt idx="11">
                  <c:v>1.233067072523425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InitialSF!$C$30</c:f>
              <c:strCache>
                <c:ptCount val="1"/>
                <c:pt idx="0">
                  <c:v>1991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InitialSF!$C$31:$C$42</c:f>
              <c:numCache>
                <c:formatCode>#,##0.00_);[Red]\(#,##0.00\)</c:formatCode>
                <c:ptCount val="12"/>
                <c:pt idx="0">
                  <c:v>1.1673444282348278</c:v>
                </c:pt>
                <c:pt idx="1">
                  <c:v>1.0923179968704186</c:v>
                </c:pt>
                <c:pt idx="2">
                  <c:v>0.90303089637348477</c:v>
                </c:pt>
                <c:pt idx="3">
                  <c:v>1.0033868472264738</c:v>
                </c:pt>
                <c:pt idx="4">
                  <c:v>0.89796988737009642</c:v>
                </c:pt>
                <c:pt idx="5">
                  <c:v>0.95048137008861</c:v>
                </c:pt>
                <c:pt idx="6">
                  <c:v>0.93914305204705029</c:v>
                </c:pt>
                <c:pt idx="7">
                  <c:v>0.84596473897098068</c:v>
                </c:pt>
                <c:pt idx="8">
                  <c:v>0.92795209600135153</c:v>
                </c:pt>
                <c:pt idx="9">
                  <c:v>1.0020067531779553</c:v>
                </c:pt>
                <c:pt idx="10">
                  <c:v>1.0469428951333315</c:v>
                </c:pt>
                <c:pt idx="11">
                  <c:v>1.2234590385054194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InitialSF!$D$30</c:f>
              <c:strCache>
                <c:ptCount val="1"/>
                <c:pt idx="0">
                  <c:v>1992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InitialSF!$D$31:$D$42</c:f>
              <c:numCache>
                <c:formatCode>#,##0.00_);[Red]\(#,##0.00\)</c:formatCode>
                <c:ptCount val="12"/>
                <c:pt idx="0">
                  <c:v>0.98500199811719313</c:v>
                </c:pt>
                <c:pt idx="1">
                  <c:v>1.0630399198816816</c:v>
                </c:pt>
                <c:pt idx="2">
                  <c:v>0.93125112718451841</c:v>
                </c:pt>
                <c:pt idx="3">
                  <c:v>1.0393776597574913</c:v>
                </c:pt>
                <c:pt idx="4">
                  <c:v>0.95763894557036555</c:v>
                </c:pt>
                <c:pt idx="5">
                  <c:v>0.93044003445200041</c:v>
                </c:pt>
                <c:pt idx="6">
                  <c:v>0.93181991316512514</c:v>
                </c:pt>
                <c:pt idx="7">
                  <c:v>0.92925443973148314</c:v>
                </c:pt>
                <c:pt idx="8">
                  <c:v>0.97304517750587438</c:v>
                </c:pt>
                <c:pt idx="9">
                  <c:v>1.0686785812079733</c:v>
                </c:pt>
                <c:pt idx="10">
                  <c:v>1.0734139302210486</c:v>
                </c:pt>
                <c:pt idx="11">
                  <c:v>1.1170382732052435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InitialSF!$E$30</c:f>
              <c:strCache>
                <c:ptCount val="1"/>
                <c:pt idx="0">
                  <c:v>1993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InitialSF!$E$31:$E$42</c:f>
              <c:numCache>
                <c:formatCode>#,##0.00_);[Red]\(#,##0.00\)</c:formatCode>
                <c:ptCount val="12"/>
                <c:pt idx="0">
                  <c:v>1.0709117160615496</c:v>
                </c:pt>
                <c:pt idx="1">
                  <c:v>1.0377816301749472</c:v>
                </c:pt>
                <c:pt idx="2">
                  <c:v>1.0657807730041022</c:v>
                </c:pt>
                <c:pt idx="3">
                  <c:v>0.97644426810340512</c:v>
                </c:pt>
                <c:pt idx="4">
                  <c:v>0.92383205655856548</c:v>
                </c:pt>
                <c:pt idx="5">
                  <c:v>0.89913051545908229</c:v>
                </c:pt>
                <c:pt idx="6">
                  <c:v>0.84907138482159994</c:v>
                </c:pt>
                <c:pt idx="7">
                  <c:v>0.94467110379778063</c:v>
                </c:pt>
                <c:pt idx="8">
                  <c:v>0.99553032590176294</c:v>
                </c:pt>
                <c:pt idx="9">
                  <c:v>1.0538892191700431</c:v>
                </c:pt>
                <c:pt idx="10">
                  <c:v>1.0392125694632006</c:v>
                </c:pt>
                <c:pt idx="11">
                  <c:v>1.1437444374839614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InitialSF!$F$30</c:f>
              <c:strCache>
                <c:ptCount val="1"/>
                <c:pt idx="0">
                  <c:v>1994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InitialSF!$F$31:$F$42</c:f>
              <c:numCache>
                <c:formatCode>#,##0.00_);[Red]\(#,##0.00\)</c:formatCode>
                <c:ptCount val="12"/>
                <c:pt idx="0">
                  <c:v>0.92211574712427125</c:v>
                </c:pt>
                <c:pt idx="1">
                  <c:v>0.94272400566617798</c:v>
                </c:pt>
                <c:pt idx="2">
                  <c:v>0.96159385946155107</c:v>
                </c:pt>
                <c:pt idx="3">
                  <c:v>0.9521499694819342</c:v>
                </c:pt>
                <c:pt idx="4">
                  <c:v>0.98285307513867082</c:v>
                </c:pt>
                <c:pt idx="5">
                  <c:v>0.97145306190579495</c:v>
                </c:pt>
                <c:pt idx="6">
                  <c:v>1.0785033424433328</c:v>
                </c:pt>
                <c:pt idx="7">
                  <c:v>0.8748934320455567</c:v>
                </c:pt>
                <c:pt idx="8">
                  <c:v>1.0037504005895055</c:v>
                </c:pt>
                <c:pt idx="9">
                  <c:v>1.0593743398466267</c:v>
                </c:pt>
                <c:pt idx="10">
                  <c:v>1.0515101504341786</c:v>
                </c:pt>
                <c:pt idx="11">
                  <c:v>1.1990786158624032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InitialSF!$G$30</c:f>
              <c:strCache>
                <c:ptCount val="1"/>
                <c:pt idx="0">
                  <c:v>1995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InitialSF!$G$31:$G$42</c:f>
              <c:numCache>
                <c:formatCode>#,##0.00_);[Red]\(#,##0.00\)</c:formatCode>
                <c:ptCount val="12"/>
                <c:pt idx="0">
                  <c:v>0.90862446409468656</c:v>
                </c:pt>
                <c:pt idx="1">
                  <c:v>1.2213359739395635</c:v>
                </c:pt>
                <c:pt idx="2">
                  <c:v>1.0687577404664712</c:v>
                </c:pt>
                <c:pt idx="3">
                  <c:v>1.0012913470015661</c:v>
                </c:pt>
                <c:pt idx="4">
                  <c:v>0.93102446229849034</c:v>
                </c:pt>
                <c:pt idx="5">
                  <c:v>0.88745169192413587</c:v>
                </c:pt>
                <c:pt idx="6">
                  <c:v>0.8897214997087638</c:v>
                </c:pt>
                <c:pt idx="7">
                  <c:v>0.93667360814506184</c:v>
                </c:pt>
                <c:pt idx="8">
                  <c:v>0.88670421457903403</c:v>
                </c:pt>
                <c:pt idx="9">
                  <c:v>0.9802566234008302</c:v>
                </c:pt>
                <c:pt idx="10">
                  <c:v>1.0550913019179702</c:v>
                </c:pt>
                <c:pt idx="11">
                  <c:v>1.233067072523425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InitialSF!$H$30</c:f>
              <c:strCache>
                <c:ptCount val="1"/>
                <c:pt idx="0">
                  <c:v>1996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InitialSF!$H$31:$H$42</c:f>
              <c:numCache>
                <c:formatCode>#,##0.00_);[Red]\(#,##0.00\)</c:formatCode>
                <c:ptCount val="12"/>
                <c:pt idx="0">
                  <c:v>0.98258156582272183</c:v>
                </c:pt>
                <c:pt idx="1">
                  <c:v>1.0342937685935549</c:v>
                </c:pt>
                <c:pt idx="2">
                  <c:v>1.0159849039690787</c:v>
                </c:pt>
                <c:pt idx="3">
                  <c:v>1.0164781332027581</c:v>
                </c:pt>
                <c:pt idx="4">
                  <c:v>0.9664403485627403</c:v>
                </c:pt>
                <c:pt idx="5">
                  <c:v>0.94085341271582168</c:v>
                </c:pt>
                <c:pt idx="6">
                  <c:v>0.9885147856112565</c:v>
                </c:pt>
                <c:pt idx="7">
                  <c:v>0.79845687545666855</c:v>
                </c:pt>
                <c:pt idx="8">
                  <c:v>0.96168111584063354</c:v>
                </c:pt>
                <c:pt idx="9">
                  <c:v>1.0151316396335688</c:v>
                </c:pt>
                <c:pt idx="10">
                  <c:v>1.1032165891845047</c:v>
                </c:pt>
                <c:pt idx="11">
                  <c:v>1.1763668614066911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InitialSF!$I$30</c:f>
              <c:strCache>
                <c:ptCount val="1"/>
                <c:pt idx="0">
                  <c:v>1997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InitialSF!$I$31:$I$42</c:f>
              <c:numCache>
                <c:formatCode>#,##0.00_);[Red]\(#,##0.00\)</c:formatCode>
                <c:ptCount val="12"/>
                <c:pt idx="0">
                  <c:v>0.99066606309740046</c:v>
                </c:pt>
                <c:pt idx="1">
                  <c:v>0.95328998602538306</c:v>
                </c:pt>
                <c:pt idx="2">
                  <c:v>0.95047156425122326</c:v>
                </c:pt>
                <c:pt idx="3">
                  <c:v>0.88634540311997501</c:v>
                </c:pt>
                <c:pt idx="4">
                  <c:v>0.90687334359398264</c:v>
                </c:pt>
                <c:pt idx="5">
                  <c:v>0.97477771356262322</c:v>
                </c:pt>
                <c:pt idx="6">
                  <c:v>1.0234716163779967</c:v>
                </c:pt>
                <c:pt idx="7">
                  <c:v>0.94910751289666606</c:v>
                </c:pt>
                <c:pt idx="8">
                  <c:v>1.0172738120349996</c:v>
                </c:pt>
                <c:pt idx="9">
                  <c:v>1.1540709493958141</c:v>
                </c:pt>
                <c:pt idx="10">
                  <c:v>1.0481796027898469</c:v>
                </c:pt>
                <c:pt idx="11">
                  <c:v>1.1454724328540913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InitialSF!$J$30</c:f>
              <c:strCache>
                <c:ptCount val="1"/>
                <c:pt idx="0">
                  <c:v>1998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InitialSF!$J$31:$J$42</c:f>
              <c:numCache>
                <c:formatCode>#,##0.00_);[Red]\(#,##0.00\)</c:formatCode>
                <c:ptCount val="12"/>
                <c:pt idx="0">
                  <c:v>0.92275301833565204</c:v>
                </c:pt>
                <c:pt idx="1">
                  <c:v>0.89928393764200687</c:v>
                </c:pt>
                <c:pt idx="2">
                  <c:v>0.91494556078358891</c:v>
                </c:pt>
                <c:pt idx="3">
                  <c:v>0.95822046469776145</c:v>
                </c:pt>
                <c:pt idx="4">
                  <c:v>0.85059834387291422</c:v>
                </c:pt>
                <c:pt idx="5">
                  <c:v>0.90582905098288469</c:v>
                </c:pt>
                <c:pt idx="6">
                  <c:v>0.93955312427768134</c:v>
                </c:pt>
                <c:pt idx="7">
                  <c:v>1.0554801743106277</c:v>
                </c:pt>
                <c:pt idx="8">
                  <c:v>1.1637436023453902</c:v>
                </c:pt>
                <c:pt idx="9">
                  <c:v>1.2147773340761792</c:v>
                </c:pt>
                <c:pt idx="10">
                  <c:v>1.0253538957124178</c:v>
                </c:pt>
                <c:pt idx="11">
                  <c:v>1.1494614929628963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InitialSF!$K$30</c:f>
              <c:strCache>
                <c:ptCount val="1"/>
                <c:pt idx="0">
                  <c:v>1999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InitialSF!$K$31:$K$42</c:f>
              <c:numCache>
                <c:formatCode>#,##0.00_);[Red]\(#,##0.00\)</c:formatCode>
                <c:ptCount val="12"/>
                <c:pt idx="0">
                  <c:v>1.0109417845802739</c:v>
                </c:pt>
                <c:pt idx="1">
                  <c:v>0.92638554701278353</c:v>
                </c:pt>
                <c:pt idx="2">
                  <c:v>0.95496069837880349</c:v>
                </c:pt>
                <c:pt idx="3">
                  <c:v>1.0742313843710229</c:v>
                </c:pt>
                <c:pt idx="4">
                  <c:v>0.98008871384660246</c:v>
                </c:pt>
                <c:pt idx="5">
                  <c:v>0.88812957105506785</c:v>
                </c:pt>
                <c:pt idx="6">
                  <c:v>0.883571272808651</c:v>
                </c:pt>
                <c:pt idx="7">
                  <c:v>0.8756469796054106</c:v>
                </c:pt>
                <c:pt idx="8">
                  <c:v>0.94881611617080308</c:v>
                </c:pt>
                <c:pt idx="9">
                  <c:v>1.1098388692611985</c:v>
                </c:pt>
                <c:pt idx="10">
                  <c:v>1.102553774675048</c:v>
                </c:pt>
                <c:pt idx="11">
                  <c:v>1.2448352882343376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InitialSF!$L$30</c:f>
              <c:strCache>
                <c:ptCount val="1"/>
                <c:pt idx="0">
                  <c:v>2000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InitialSF!$L$31:$L$42</c:f>
              <c:numCache>
                <c:formatCode>#,##0.00_);[Red]\(#,##0.00\)</c:formatCode>
                <c:ptCount val="12"/>
                <c:pt idx="0">
                  <c:v>0.98984147961940072</c:v>
                </c:pt>
                <c:pt idx="1">
                  <c:v>0.98409168625220766</c:v>
                </c:pt>
                <c:pt idx="2">
                  <c:v>1.0705733389293006</c:v>
                </c:pt>
                <c:pt idx="3">
                  <c:v>1.0122630908181147</c:v>
                </c:pt>
                <c:pt idx="4">
                  <c:v>0.8622242401828818</c:v>
                </c:pt>
                <c:pt idx="5">
                  <c:v>0.93144880929843032</c:v>
                </c:pt>
                <c:pt idx="6">
                  <c:v>0.93798828974720694</c:v>
                </c:pt>
                <c:pt idx="7">
                  <c:v>0.83264284877842043</c:v>
                </c:pt>
                <c:pt idx="8">
                  <c:v>0.98629722034308842</c:v>
                </c:pt>
                <c:pt idx="9">
                  <c:v>1.1401347807317741</c:v>
                </c:pt>
                <c:pt idx="10">
                  <c:v>1.0027226161485756</c:v>
                </c:pt>
                <c:pt idx="11">
                  <c:v>1.2497715991505982</c:v>
                </c:pt>
              </c:numCache>
            </c:numRef>
          </c:val>
          <c:smooth val="0"/>
        </c:ser>
        <c:ser>
          <c:idx val="27"/>
          <c:order val="11"/>
          <c:tx>
            <c:strRef>
              <c:f>InitialSF!$AC$30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InitialSF!$AC$31:$AC$42</c:f>
            </c:numRef>
          </c:val>
          <c:smooth val="0"/>
        </c:ser>
        <c:ser>
          <c:idx val="28"/>
          <c:order val="12"/>
          <c:tx>
            <c:strRef>
              <c:f>InitialSF!$AD$30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InitialSF!$AD$31:$AD$42</c:f>
            </c:numRef>
          </c:val>
          <c:smooth val="0"/>
        </c:ser>
        <c:ser>
          <c:idx val="29"/>
          <c:order val="13"/>
          <c:tx>
            <c:strRef>
              <c:f>InitialSF!$AE$30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InitialSF!$AE$31:$AE$42</c:f>
            </c:numRef>
          </c:val>
          <c:smooth val="0"/>
        </c:ser>
        <c:ser>
          <c:idx val="30"/>
          <c:order val="14"/>
          <c:tx>
            <c:strRef>
              <c:f>InitialSF!$AF$30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InitialSF!$AF$31:$AF$42</c:f>
            </c:numRef>
          </c:val>
          <c:smooth val="0"/>
        </c:ser>
        <c:ser>
          <c:idx val="31"/>
          <c:order val="15"/>
          <c:tx>
            <c:strRef>
              <c:f>InitialSF!$AH$69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InitialSF!$AH$71:$AH$82</c:f>
              <c:numCache>
                <c:formatCode>#,##0.00_);[Red]\(#,##0.00\)</c:formatCode>
                <c:ptCount val="12"/>
                <c:pt idx="0">
                  <c:v>0.97950392462721603</c:v>
                </c:pt>
                <c:pt idx="1">
                  <c:v>1.0697520713991859</c:v>
                </c:pt>
                <c:pt idx="2">
                  <c:v>1.0251523317712494</c:v>
                </c:pt>
                <c:pt idx="3">
                  <c:v>1.0173396043222751</c:v>
                </c:pt>
                <c:pt idx="4">
                  <c:v>0.93603903275973377</c:v>
                </c:pt>
                <c:pt idx="5">
                  <c:v>0.90927224668981055</c:v>
                </c:pt>
                <c:pt idx="6">
                  <c:v>0.91005837793876687</c:v>
                </c:pt>
                <c:pt idx="7">
                  <c:v>0.89343135195141243</c:v>
                </c:pt>
                <c:pt idx="8">
                  <c:v>0.9483969121314616</c:v>
                </c:pt>
                <c:pt idx="9">
                  <c:v>1.0497409052580313</c:v>
                </c:pt>
                <c:pt idx="10">
                  <c:v>1.0616145833611881</c:v>
                </c:pt>
                <c:pt idx="11">
                  <c:v>1.1996986577896689</c:v>
                </c:pt>
              </c:numCache>
            </c:numRef>
          </c:val>
          <c:smooth val="0"/>
        </c:ser>
        <c:ser>
          <c:idx val="32"/>
          <c:order val="16"/>
          <c:tx>
            <c:strRef>
              <c:f>InitialSF!$AK$69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val>
            <c:numRef>
              <c:f>InitialSF!$AK$71:$AK$82</c:f>
              <c:numCache>
                <c:formatCode>#,##0.00_);[Red]\(#,##0.00\)</c:formatCode>
                <c:ptCount val="12"/>
                <c:pt idx="0">
                  <c:v>0.83906009979136953</c:v>
                </c:pt>
                <c:pt idx="1">
                  <c:v>0.824727985931901</c:v>
                </c:pt>
                <c:pt idx="2">
                  <c:v>0.86324976761541428</c:v>
                </c:pt>
                <c:pt idx="3">
                  <c:v>0.89892315049737648</c:v>
                </c:pt>
                <c:pt idx="4">
                  <c:v>0.84197341139911186</c:v>
                </c:pt>
                <c:pt idx="5">
                  <c:v>0.86182019785678288</c:v>
                </c:pt>
                <c:pt idx="6">
                  <c:v>0.81344779111954058</c:v>
                </c:pt>
                <c:pt idx="7">
                  <c:v>0.7721449260543225</c:v>
                </c:pt>
                <c:pt idx="8">
                  <c:v>0.83346502701473846</c:v>
                </c:pt>
                <c:pt idx="9">
                  <c:v>0.92526480739502104</c:v>
                </c:pt>
                <c:pt idx="10">
                  <c:v>0.99813110005391181</c:v>
                </c:pt>
                <c:pt idx="11">
                  <c:v>1.1017661606705136</c:v>
                </c:pt>
              </c:numCache>
            </c:numRef>
          </c:val>
          <c:smooth val="0"/>
        </c:ser>
        <c:ser>
          <c:idx val="33"/>
          <c:order val="17"/>
          <c:tx>
            <c:strRef>
              <c:f>InitialSF!$AN$69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val>
            <c:numRef>
              <c:f>InitialSF!$AN$71:$AN$82</c:f>
              <c:numCache>
                <c:formatCode>#,##0.00_);[Red]\(#,##0.00\)</c:formatCode>
                <c:ptCount val="12"/>
                <c:pt idx="0">
                  <c:v>1.1353774873327509</c:v>
                </c:pt>
                <c:pt idx="1">
                  <c:v>1.2436139097041516</c:v>
                </c:pt>
                <c:pt idx="2">
                  <c:v>1.119678996615239</c:v>
                </c:pt>
                <c:pt idx="3">
                  <c:v>1.0868004703720908</c:v>
                </c:pt>
                <c:pt idx="4">
                  <c:v>1.0108571121088514</c:v>
                </c:pt>
                <c:pt idx="5">
                  <c:v>0.98680651548296028</c:v>
                </c:pt>
                <c:pt idx="6">
                  <c:v>1.0685667144654463</c:v>
                </c:pt>
                <c:pt idx="7">
                  <c:v>1.0423033142881715</c:v>
                </c:pt>
                <c:pt idx="8">
                  <c:v>1.1213528449655303</c:v>
                </c:pt>
                <c:pt idx="9">
                  <c:v>1.2162653222963962</c:v>
                </c:pt>
                <c:pt idx="10">
                  <c:v>1.1115577413275595</c:v>
                </c:pt>
                <c:pt idx="11">
                  <c:v>1.2828451456408485</c:v>
                </c:pt>
              </c:numCache>
            </c:numRef>
          </c:val>
          <c:smooth val="0"/>
        </c:ser>
        <c:ser>
          <c:idx val="11"/>
          <c:order val="18"/>
          <c:tx>
            <c:strRef>
              <c:f>InitialSF!$AI$70</c:f>
              <c:strCache>
                <c:ptCount val="1"/>
                <c:pt idx="0">
                  <c:v>2001-16</c:v>
                </c:pt>
              </c:strCache>
            </c:strRef>
          </c:tx>
          <c:spPr>
            <a:ln w="63500">
              <a:solidFill>
                <a:srgbClr val="00B050"/>
              </a:solidFill>
              <a:prstDash val="sysDot"/>
            </a:ln>
          </c:spPr>
          <c:marker>
            <c:symbol val="none"/>
          </c:marker>
          <c:val>
            <c:numRef>
              <c:f>InitialSF!$AI$71:$AI$82</c:f>
              <c:numCache>
                <c:formatCode>#,##0.00_);[Red]\(#,##0.00\)</c:formatCode>
                <c:ptCount val="12"/>
                <c:pt idx="0">
                  <c:v>1.0191985816817977</c:v>
                </c:pt>
                <c:pt idx="1">
                  <c:v>0.97653681027111605</c:v>
                </c:pt>
                <c:pt idx="2">
                  <c:v>1.0014521922898212</c:v>
                </c:pt>
                <c:pt idx="3">
                  <c:v>1.0000947701330221</c:v>
                </c:pt>
                <c:pt idx="4">
                  <c:v>1.0106904669192065</c:v>
                </c:pt>
                <c:pt idx="5">
                  <c:v>1.0343886689259887</c:v>
                </c:pt>
                <c:pt idx="6">
                  <c:v>0.96951797319619015</c:v>
                </c:pt>
                <c:pt idx="7">
                  <c:v>0.89332480927924729</c:v>
                </c:pt>
                <c:pt idx="8">
                  <c:v>1.0029809185046754</c:v>
                </c:pt>
                <c:pt idx="9">
                  <c:v>1.0214433497938034</c:v>
                </c:pt>
                <c:pt idx="10">
                  <c:v>1.0028846231230606</c:v>
                </c:pt>
                <c:pt idx="11">
                  <c:v>1.0674868358820715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41824"/>
        <c:axId val="278543360"/>
      </c:lineChart>
      <c:catAx>
        <c:axId val="2785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78543360"/>
        <c:crosses val="autoZero"/>
        <c:auto val="1"/>
        <c:lblAlgn val="ctr"/>
        <c:lblOffset val="100"/>
        <c:noMultiLvlLbl val="0"/>
      </c:catAx>
      <c:valAx>
        <c:axId val="278543360"/>
        <c:scaling>
          <c:orientation val="minMax"/>
          <c:max val="1.5"/>
          <c:min val="0.60000000000000009"/>
        </c:scaling>
        <c:delete val="0"/>
        <c:axPos val="l"/>
        <c:numFmt formatCode="#,##0.00_);[Red]\(#,##0.00\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785418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strRef>
          <c:f>RevInitialSF!$AA$49</c:f>
          <c:strCache>
            <c:ptCount val="1"/>
            <c:pt idx="0">
              <c:v>Weighted Average</c:v>
            </c:pt>
          </c:strCache>
        </c:strRef>
      </c:tx>
      <c:layout>
        <c:manualLayout>
          <c:xMode val="edge"/>
          <c:yMode val="edge"/>
          <c:x val="0.29732957504825513"/>
          <c:y val="0"/>
        </c:manualLayout>
      </c:layout>
      <c:overlay val="1"/>
      <c:txPr>
        <a:bodyPr/>
        <a:lstStyle/>
        <a:p>
          <a:pPr>
            <a:defRPr sz="2000">
              <a:solidFill>
                <a:srgbClr val="0033CC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363517060367459E-2"/>
          <c:y val="9.1849012294515822E-2"/>
          <c:w val="0.86172472604348582"/>
          <c:h val="0.84407676014182442"/>
        </c:manualLayout>
      </c:layout>
      <c:lineChart>
        <c:grouping val="standard"/>
        <c:varyColors val="0"/>
        <c:ser>
          <c:idx val="20"/>
          <c:order val="0"/>
          <c:tx>
            <c:strRef>
              <c:f>RevInitialSF!$B$30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RevInitialSF!$A$31:$A$42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RevInitialSF!$B$31:$B$42</c:f>
              <c:numCache>
                <c:formatCode>#,##0.00_);[Red]\(#,##0.00\)</c:formatCode>
                <c:ptCount val="12"/>
                <c:pt idx="0">
                  <c:v>0.96009738225553853</c:v>
                </c:pt>
                <c:pt idx="1">
                  <c:v>0.95668238068078804</c:v>
                </c:pt>
                <c:pt idx="2">
                  <c:v>0.89389170082983116</c:v>
                </c:pt>
                <c:pt idx="3">
                  <c:v>1.1049072611216915</c:v>
                </c:pt>
                <c:pt idx="4">
                  <c:v>1.4660713644985679</c:v>
                </c:pt>
                <c:pt idx="5">
                  <c:v>1.1734435857632755</c:v>
                </c:pt>
                <c:pt idx="6">
                  <c:v>0.98496806215662891</c:v>
                </c:pt>
                <c:pt idx="7">
                  <c:v>0.86324062395086087</c:v>
                </c:pt>
                <c:pt idx="8">
                  <c:v>0.86226957588621833</c:v>
                </c:pt>
                <c:pt idx="9">
                  <c:v>0.91334875269311011</c:v>
                </c:pt>
                <c:pt idx="10">
                  <c:v>0.91221950554889342</c:v>
                </c:pt>
                <c:pt idx="11">
                  <c:v>0.9088598046145967</c:v>
                </c:pt>
              </c:numCache>
            </c:numRef>
          </c:val>
          <c:smooth val="0"/>
        </c:ser>
        <c:ser>
          <c:idx val="21"/>
          <c:order val="1"/>
          <c:tx>
            <c:strRef>
              <c:f>RevInitialSF!$C$30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RevInitialSF!$A$31:$A$42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RevInitialSF!$C$31:$C$42</c:f>
              <c:numCache>
                <c:formatCode>#,##0.00_);[Red]\(#,##0.00\)</c:formatCode>
                <c:ptCount val="12"/>
                <c:pt idx="0">
                  <c:v>1.0440086139416025</c:v>
                </c:pt>
                <c:pt idx="1">
                  <c:v>1.002251012949583</c:v>
                </c:pt>
                <c:pt idx="2">
                  <c:v>1.0063386070600502</c:v>
                </c:pt>
                <c:pt idx="3">
                  <c:v>0.87561517825067159</c:v>
                </c:pt>
                <c:pt idx="4">
                  <c:v>0.89875087889880245</c:v>
                </c:pt>
                <c:pt idx="5">
                  <c:v>0.94523291053407688</c:v>
                </c:pt>
                <c:pt idx="6">
                  <c:v>0.85850668241791539</c:v>
                </c:pt>
                <c:pt idx="7">
                  <c:v>1.3732644142095363</c:v>
                </c:pt>
                <c:pt idx="8">
                  <c:v>1.0947793077006565</c:v>
                </c:pt>
                <c:pt idx="9">
                  <c:v>1.0872067684577831</c:v>
                </c:pt>
                <c:pt idx="10">
                  <c:v>0.9331976400410672</c:v>
                </c:pt>
                <c:pt idx="11">
                  <c:v>0.88084798553825605</c:v>
                </c:pt>
              </c:numCache>
            </c:numRef>
          </c:val>
          <c:smooth val="0"/>
        </c:ser>
        <c:ser>
          <c:idx val="22"/>
          <c:order val="2"/>
          <c:tx>
            <c:strRef>
              <c:f>RevInitialSF!$D$30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RevInitialSF!$A$31:$A$42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RevInitialSF!$D$31:$D$42</c:f>
              <c:numCache>
                <c:formatCode>#,##0.00_);[Red]\(#,##0.00\)</c:formatCode>
                <c:ptCount val="12"/>
                <c:pt idx="0">
                  <c:v>1.024434094235783</c:v>
                </c:pt>
                <c:pt idx="1">
                  <c:v>1.019341473755939</c:v>
                </c:pt>
                <c:pt idx="2">
                  <c:v>1.0353016955600158</c:v>
                </c:pt>
                <c:pt idx="3">
                  <c:v>1.0245214860729561</c:v>
                </c:pt>
                <c:pt idx="4">
                  <c:v>1.1008311576887602</c:v>
                </c:pt>
                <c:pt idx="5">
                  <c:v>1.0991580610209695</c:v>
                </c:pt>
                <c:pt idx="6">
                  <c:v>1.0230813845783044</c:v>
                </c:pt>
                <c:pt idx="7">
                  <c:v>0.836628672390894</c:v>
                </c:pt>
                <c:pt idx="8">
                  <c:v>0.99903471689389889</c:v>
                </c:pt>
                <c:pt idx="9">
                  <c:v>0.8443003370592852</c:v>
                </c:pt>
                <c:pt idx="10">
                  <c:v>0.96359688290192913</c:v>
                </c:pt>
                <c:pt idx="11">
                  <c:v>1.0297700378412662</c:v>
                </c:pt>
              </c:numCache>
            </c:numRef>
          </c:val>
          <c:smooth val="0"/>
        </c:ser>
        <c:ser>
          <c:idx val="23"/>
          <c:order val="3"/>
          <c:tx>
            <c:strRef>
              <c:f>RevInitialSF!$E$30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RevInitialSF!$A$31:$A$42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RevInitialSF!$E$31:$E$42</c:f>
              <c:numCache>
                <c:formatCode>#,##0.00_);[Red]\(#,##0.00\)</c:formatCode>
                <c:ptCount val="12"/>
                <c:pt idx="0">
                  <c:v>1.0077707487424421</c:v>
                </c:pt>
                <c:pt idx="1">
                  <c:v>1.0188382776571758</c:v>
                </c:pt>
                <c:pt idx="2">
                  <c:v>1.0250953136003436</c:v>
                </c:pt>
                <c:pt idx="3">
                  <c:v>1.0149515120573207</c:v>
                </c:pt>
                <c:pt idx="4">
                  <c:v>1.0020033865984017</c:v>
                </c:pt>
                <c:pt idx="5">
                  <c:v>1.1902579963747346</c:v>
                </c:pt>
                <c:pt idx="6">
                  <c:v>0.93792990851786318</c:v>
                </c:pt>
                <c:pt idx="7">
                  <c:v>0.86661720142566923</c:v>
                </c:pt>
                <c:pt idx="8">
                  <c:v>0.99759870657923833</c:v>
                </c:pt>
                <c:pt idx="9">
                  <c:v>0.95281369707634844</c:v>
                </c:pt>
                <c:pt idx="10">
                  <c:v>0.93142867650697014</c:v>
                </c:pt>
                <c:pt idx="11">
                  <c:v>1.0546945748634897</c:v>
                </c:pt>
              </c:numCache>
            </c:numRef>
          </c:val>
          <c:smooth val="0"/>
        </c:ser>
        <c:ser>
          <c:idx val="24"/>
          <c:order val="4"/>
          <c:tx>
            <c:strRef>
              <c:f>RevInitialSF!$F$30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RevInitialSF!$A$31:$A$42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RevInitialSF!$F$31:$F$42</c:f>
              <c:numCache>
                <c:formatCode>#,##0.00_);[Red]\(#,##0.00\)</c:formatCode>
                <c:ptCount val="12"/>
                <c:pt idx="0">
                  <c:v>0.94774107431031407</c:v>
                </c:pt>
                <c:pt idx="1">
                  <c:v>1.0138381335019189</c:v>
                </c:pt>
                <c:pt idx="2">
                  <c:v>1.0107177795677198</c:v>
                </c:pt>
                <c:pt idx="3">
                  <c:v>0.99772906895441593</c:v>
                </c:pt>
                <c:pt idx="4">
                  <c:v>0.88687954019949355</c:v>
                </c:pt>
                <c:pt idx="5">
                  <c:v>0.96567184931239092</c:v>
                </c:pt>
                <c:pt idx="6">
                  <c:v>0.87901203598220534</c:v>
                </c:pt>
                <c:pt idx="7">
                  <c:v>0.80742488116166589</c:v>
                </c:pt>
                <c:pt idx="8">
                  <c:v>0.97955387249273962</c:v>
                </c:pt>
                <c:pt idx="9">
                  <c:v>1.2223008315242889</c:v>
                </c:pt>
                <c:pt idx="10">
                  <c:v>1.0238346444753599</c:v>
                </c:pt>
                <c:pt idx="11">
                  <c:v>1.2652962885174872</c:v>
                </c:pt>
              </c:numCache>
            </c:numRef>
          </c:val>
          <c:smooth val="0"/>
        </c:ser>
        <c:ser>
          <c:idx val="25"/>
          <c:order val="5"/>
          <c:tx>
            <c:strRef>
              <c:f>RevInitialSF!$G$30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RevInitialSF!$A$31:$A$42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RevInitialSF!$G$31:$G$42</c:f>
              <c:numCache>
                <c:formatCode>#,##0.00_);[Red]\(#,##0.00\)</c:formatCode>
                <c:ptCount val="12"/>
                <c:pt idx="0">
                  <c:v>0.98046266125369186</c:v>
                </c:pt>
                <c:pt idx="1">
                  <c:v>0.93012053297817343</c:v>
                </c:pt>
                <c:pt idx="2">
                  <c:v>0.96634430602634536</c:v>
                </c:pt>
                <c:pt idx="3">
                  <c:v>0.90483187964302225</c:v>
                </c:pt>
                <c:pt idx="4">
                  <c:v>0.87520948976405311</c:v>
                </c:pt>
                <c:pt idx="5">
                  <c:v>0.98480328364844627</c:v>
                </c:pt>
                <c:pt idx="6">
                  <c:v>0.92088801250752172</c:v>
                </c:pt>
                <c:pt idx="7">
                  <c:v>1.1002889299230725</c:v>
                </c:pt>
                <c:pt idx="8">
                  <c:v>1.1085274529525415</c:v>
                </c:pt>
                <c:pt idx="9">
                  <c:v>1.0601013223266824</c:v>
                </c:pt>
                <c:pt idx="10">
                  <c:v>1.0109319613991241</c:v>
                </c:pt>
                <c:pt idx="11">
                  <c:v>1.1574901675773277</c:v>
                </c:pt>
              </c:numCache>
            </c:numRef>
          </c:val>
          <c:smooth val="0"/>
        </c:ser>
        <c:ser>
          <c:idx val="26"/>
          <c:order val="6"/>
          <c:tx>
            <c:strRef>
              <c:f>RevInitialSF!$H$30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RevInitialSF!$A$31:$A$42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RevInitialSF!$H$31:$H$42</c:f>
              <c:numCache>
                <c:formatCode>#,##0.00_);[Red]\(#,##0.00\)</c:formatCode>
                <c:ptCount val="12"/>
                <c:pt idx="0">
                  <c:v>1.1993299067182921</c:v>
                </c:pt>
                <c:pt idx="1">
                  <c:v>1.1874032277793594</c:v>
                </c:pt>
                <c:pt idx="2">
                  <c:v>1.0901642244133958</c:v>
                </c:pt>
                <c:pt idx="3">
                  <c:v>0.98842746326138486</c:v>
                </c:pt>
                <c:pt idx="4">
                  <c:v>0.9835075455900032</c:v>
                </c:pt>
                <c:pt idx="5">
                  <c:v>1.0884658318995544</c:v>
                </c:pt>
                <c:pt idx="6">
                  <c:v>0.89180925050522386</c:v>
                </c:pt>
                <c:pt idx="7">
                  <c:v>0.81192954204015488</c:v>
                </c:pt>
                <c:pt idx="8">
                  <c:v>0.95778409540276777</c:v>
                </c:pt>
                <c:pt idx="9">
                  <c:v>0.88173285727140338</c:v>
                </c:pt>
                <c:pt idx="10">
                  <c:v>0.84455626425212271</c:v>
                </c:pt>
                <c:pt idx="11">
                  <c:v>1.074889790866338</c:v>
                </c:pt>
              </c:numCache>
            </c:numRef>
          </c:val>
          <c:smooth val="0"/>
        </c:ser>
        <c:ser>
          <c:idx val="27"/>
          <c:order val="7"/>
          <c:tx>
            <c:strRef>
              <c:f>InitialSF!$AC$30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RevInitialSF!$A$31:$A$42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InitialSF!$AC$31:$AC$42</c:f>
            </c:numRef>
          </c:val>
          <c:smooth val="0"/>
        </c:ser>
        <c:ser>
          <c:idx val="28"/>
          <c:order val="8"/>
          <c:tx>
            <c:strRef>
              <c:f>InitialSF!$AD$30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RevInitialSF!$A$31:$A$42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InitialSF!$AD$31:$AD$42</c:f>
            </c:numRef>
          </c:val>
          <c:smooth val="0"/>
        </c:ser>
        <c:ser>
          <c:idx val="29"/>
          <c:order val="9"/>
          <c:tx>
            <c:strRef>
              <c:f>InitialSF!$AE$30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RevInitialSF!$A$31:$A$42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InitialSF!$AE$31:$AE$42</c:f>
            </c:numRef>
          </c:val>
          <c:smooth val="0"/>
        </c:ser>
        <c:ser>
          <c:idx val="30"/>
          <c:order val="10"/>
          <c:tx>
            <c:strRef>
              <c:f>InitialSF!$AF$30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RevInitialSF!$A$31:$A$42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InitialSF!$AF$31:$AF$42</c:f>
            </c:numRef>
          </c:val>
          <c:smooth val="0"/>
        </c:ser>
        <c:ser>
          <c:idx val="31"/>
          <c:order val="11"/>
          <c:tx>
            <c:strRef>
              <c:f>RevInitialSF!$AA$49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RevInitialSF!$A$31:$A$42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RevInitialSF!$AA$51:$AA$62</c:f>
              <c:numCache>
                <c:formatCode>#,##0.00_);[Red]\(#,##0.00\)</c:formatCode>
                <c:ptCount val="12"/>
                <c:pt idx="0">
                  <c:v>0.99010214463555779</c:v>
                </c:pt>
                <c:pt idx="1">
                  <c:v>0.99553460447330178</c:v>
                </c:pt>
                <c:pt idx="2">
                  <c:v>1.0093647736886062</c:v>
                </c:pt>
                <c:pt idx="3">
                  <c:v>0.98550848668192881</c:v>
                </c:pt>
                <c:pt idx="4">
                  <c:v>0.96623089356267711</c:v>
                </c:pt>
                <c:pt idx="5">
                  <c:v>1.0599727975891353</c:v>
                </c:pt>
                <c:pt idx="6">
                  <c:v>0.9402278353964737</c:v>
                </c:pt>
                <c:pt idx="7">
                  <c:v>0.90273992122532531</c:v>
                </c:pt>
                <c:pt idx="8">
                  <c:v>1.0211786872296045</c:v>
                </c:pt>
                <c:pt idx="9">
                  <c:v>1.0198790469966512</c:v>
                </c:pt>
                <c:pt idx="10">
                  <c:v>0.98244804132084584</c:v>
                </c:pt>
                <c:pt idx="11">
                  <c:v>1.1268127671998927</c:v>
                </c:pt>
              </c:numCache>
            </c:numRef>
          </c:val>
          <c:smooth val="0"/>
        </c:ser>
        <c:ser>
          <c:idx val="32"/>
          <c:order val="12"/>
          <c:tx>
            <c:strRef>
              <c:f>RevInitialSF!$Q$69</c:f>
              <c:strCache>
                <c:ptCount val="1"/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RevInitialSF!$A$31:$A$42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RevInitialSF!$AB$51:$AB$62</c:f>
              <c:numCache>
                <c:formatCode>#,##0.00_);[Red]\(#,##0.00\)</c:formatCode>
                <c:ptCount val="12"/>
                <c:pt idx="0">
                  <c:v>0.87067747862648337</c:v>
                </c:pt>
                <c:pt idx="1">
                  <c:v>0.87056512975401135</c:v>
                </c:pt>
                <c:pt idx="2">
                  <c:v>0.89389552445736475</c:v>
                </c:pt>
                <c:pt idx="3">
                  <c:v>0.84908912159691652</c:v>
                </c:pt>
                <c:pt idx="4">
                  <c:v>0.65591693407172291</c:v>
                </c:pt>
                <c:pt idx="5">
                  <c:v>0.88416266319879322</c:v>
                </c:pt>
                <c:pt idx="6">
                  <c:v>0.82160461467140311</c:v>
                </c:pt>
                <c:pt idx="7">
                  <c:v>0.57060127866254928</c:v>
                </c:pt>
                <c:pt idx="8">
                  <c:v>0.84944797882451895</c:v>
                </c:pt>
                <c:pt idx="9">
                  <c:v>0.75261149637219271</c:v>
                </c:pt>
                <c:pt idx="10">
                  <c:v>0.83571983469018307</c:v>
                </c:pt>
                <c:pt idx="11">
                  <c:v>0.81227277840302226</c:v>
                </c:pt>
              </c:numCache>
            </c:numRef>
          </c:val>
          <c:smooth val="0"/>
        </c:ser>
        <c:ser>
          <c:idx val="33"/>
          <c:order val="13"/>
          <c:tx>
            <c:strRef>
              <c:f>RevInitialSF!$T$69</c:f>
              <c:strCache>
                <c:ptCount val="1"/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RevInitialSF!$A$31:$A$42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RevInitialSF!$AC$51:$AC$62</c:f>
              <c:numCache>
                <c:formatCode>#,##0.00_);[Red]\(#,##0.00\)</c:formatCode>
                <c:ptCount val="12"/>
                <c:pt idx="0">
                  <c:v>1.1761352303614205</c:v>
                </c:pt>
                <c:pt idx="1">
                  <c:v>1.1661420243325422</c:v>
                </c:pt>
                <c:pt idx="2">
                  <c:v>1.1140626547019785</c:v>
                </c:pt>
                <c:pt idx="3">
                  <c:v>1.1254776925063585</c:v>
                </c:pt>
                <c:pt idx="4">
                  <c:v>1.4050125982820147</c:v>
                </c:pt>
                <c:pt idx="5">
                  <c:v>1.2435611992450495</c:v>
                </c:pt>
                <c:pt idx="6">
                  <c:v>1.0344511958045004</c:v>
                </c:pt>
                <c:pt idx="7">
                  <c:v>1.3320827970808375</c:v>
                </c:pt>
                <c:pt idx="8">
                  <c:v>1.1504228005777839</c:v>
                </c:pt>
                <c:pt idx="9">
                  <c:v>1.2364755226017794</c:v>
                </c:pt>
                <c:pt idx="10">
                  <c:v>1.0556417582028073</c:v>
                </c:pt>
                <c:pt idx="11">
                  <c:v>1.2939696929737667</c:v>
                </c:pt>
              </c:numCache>
            </c:numRef>
          </c:val>
          <c:smooth val="0"/>
        </c:ser>
        <c:ser>
          <c:idx val="0"/>
          <c:order val="14"/>
          <c:tx>
            <c:v>Pre 07 Change</c:v>
          </c:tx>
          <c:spPr>
            <a:ln w="5080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strRef>
              <c:f>RevInitialSF!$A$31:$A$42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InitialSF!$AS$71:$AS$82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711680"/>
        <c:axId val="278713472"/>
      </c:lineChart>
      <c:catAx>
        <c:axId val="2787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78713472"/>
        <c:crosses val="autoZero"/>
        <c:auto val="1"/>
        <c:lblAlgn val="ctr"/>
        <c:lblOffset val="100"/>
        <c:noMultiLvlLbl val="0"/>
      </c:catAx>
      <c:valAx>
        <c:axId val="278713472"/>
        <c:scaling>
          <c:orientation val="minMax"/>
          <c:max val="1.5"/>
          <c:min val="0.60000000000000009"/>
        </c:scaling>
        <c:delete val="0"/>
        <c:axPos val="l"/>
        <c:numFmt formatCode="#,##0.00_);[Red]\(#,##0.00\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787116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>
                <a:solidFill>
                  <a:srgbClr val="0033CC"/>
                </a:solidFill>
              </a:rPr>
              <a:t>NYSE Monthly Sales Volumes</a:t>
            </a:r>
            <a:endParaRPr lang="en-US" sz="1600">
              <a:solidFill>
                <a:srgbClr val="0033CC"/>
              </a:solidFill>
            </a:endParaRPr>
          </a:p>
          <a:p>
            <a:pPr>
              <a:defRPr/>
            </a:pPr>
            <a:r>
              <a:rPr lang="en-US"/>
              <a:t>Seasonally-Adjusted</a:t>
            </a:r>
          </a:p>
        </c:rich>
      </c:tx>
      <c:layout>
        <c:manualLayout>
          <c:xMode val="edge"/>
          <c:yMode val="edge"/>
          <c:x val="0.207502634351949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258206643837114E-2"/>
          <c:y val="0.11812806091546249"/>
          <c:w val="0.84503837441816088"/>
          <c:h val="0.81489036947304661"/>
        </c:manualLayout>
      </c:layout>
      <c:barChart>
        <c:barDir val="col"/>
        <c:grouping val="clustered"/>
        <c:varyColors val="0"/>
        <c:ser>
          <c:idx val="5"/>
          <c:order val="4"/>
          <c:tx>
            <c:strRef>
              <c:f>Inputs!$G$10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5000"/>
              </a:srgbClr>
            </a:solidFill>
          </c:spPr>
          <c:invertIfNegative val="0"/>
          <c:cat>
            <c:numRef>
              <c:f>Calc!$A$11:$A$262</c:f>
              <c:numCache>
                <c:formatCode>[$-409]mmm\-yy;@</c:formatCode>
                <c:ptCount val="25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</c:numCache>
            </c:numRef>
          </c:cat>
          <c:val>
            <c:numRef>
              <c:f>Inputs!$G$119:$G$406</c:f>
              <c:numCache>
                <c:formatCode>General</c:formatCode>
                <c:ptCount val="255"/>
                <c:pt idx="202" formatCode="0_);[Red]\(0\)">
                  <c:v>999999999999</c:v>
                </c:pt>
                <c:pt idx="203" formatCode="0_);[Red]\(0\)">
                  <c:v>999999999999</c:v>
                </c:pt>
                <c:pt idx="204" formatCode="0_);[Red]\(0\)">
                  <c:v>999999999999</c:v>
                </c:pt>
                <c:pt idx="205" formatCode="0_);[Red]\(0\)">
                  <c:v>999999999999</c:v>
                </c:pt>
                <c:pt idx="206" formatCode="0_);[Red]\(0\)">
                  <c:v>999999999999</c:v>
                </c:pt>
                <c:pt idx="207" formatCode="0_);[Red]\(0\)">
                  <c:v>999999999999</c:v>
                </c:pt>
                <c:pt idx="208" formatCode="0_);[Red]\(0\)">
                  <c:v>999999999999</c:v>
                </c:pt>
                <c:pt idx="209" formatCode="0_);[Red]\(0\)">
                  <c:v>999999999999</c:v>
                </c:pt>
                <c:pt idx="210" formatCode="0_);[Red]\(0\)">
                  <c:v>999999999999</c:v>
                </c:pt>
                <c:pt idx="211" formatCode="0_);[Red]\(0\)">
                  <c:v>999999999999</c:v>
                </c:pt>
                <c:pt idx="212" formatCode="0_);[Red]\(0\)">
                  <c:v>999999999999</c:v>
                </c:pt>
                <c:pt idx="213" formatCode="0_);[Red]\(0\)">
                  <c:v>999999999999</c:v>
                </c:pt>
                <c:pt idx="214" formatCode="0_);[Red]\(0\)">
                  <c:v>999999999999</c:v>
                </c:pt>
                <c:pt idx="215" formatCode="0_);[Red]\(0\)">
                  <c:v>999999999999</c:v>
                </c:pt>
                <c:pt idx="216" formatCode="0_);[Red]\(0\)">
                  <c:v>999999999999</c:v>
                </c:pt>
                <c:pt idx="217" formatCode="0_);[Red]\(0\)">
                  <c:v>999999999999</c:v>
                </c:pt>
                <c:pt idx="218" formatCode="0_);[Red]\(0\)">
                  <c:v>999999999999</c:v>
                </c:pt>
                <c:pt idx="219" formatCode="0_);[Red]\(0\)">
                  <c:v>999999999999</c:v>
                </c:pt>
                <c:pt idx="220" formatCode="0_);[Red]\(0\)">
                  <c:v>999999999999</c:v>
                </c:pt>
                <c:pt idx="221" formatCode="0_);[Red]\(0\)">
                  <c:v>999999999999</c:v>
                </c:pt>
                <c:pt idx="222" formatCode="0_);[Red]\(0\)">
                  <c:v>999999999999</c:v>
                </c:pt>
                <c:pt idx="223" formatCode="0_);[Red]\(0\)">
                  <c:v>999999999999</c:v>
                </c:pt>
                <c:pt idx="224" formatCode="0_);[Red]\(0\)">
                  <c:v>999999999999</c:v>
                </c:pt>
                <c:pt idx="225" formatCode="0_);[Red]\(0\)">
                  <c:v>999999999999</c:v>
                </c:pt>
                <c:pt idx="226" formatCode="0_);[Red]\(0\)">
                  <c:v>999999999999</c:v>
                </c:pt>
                <c:pt idx="227" formatCode="0_);[Red]\(0\)">
                  <c:v>999999999999</c:v>
                </c:pt>
                <c:pt idx="228" formatCode="0_);[Red]\(0\)">
                  <c:v>999999999999</c:v>
                </c:pt>
                <c:pt idx="229" formatCode="0_);[Red]\(0\)">
                  <c:v>999999999999</c:v>
                </c:pt>
                <c:pt idx="230" formatCode="0_);[Red]\(0\)">
                  <c:v>999999999999</c:v>
                </c:pt>
                <c:pt idx="231" formatCode="0_);[Red]\(0\)">
                  <c:v>999999999999</c:v>
                </c:pt>
                <c:pt idx="232" formatCode="0_);[Red]\(0\)">
                  <c:v>999999999999</c:v>
                </c:pt>
                <c:pt idx="233" formatCode="0_);[Red]\(0\)">
                  <c:v>999999999999</c:v>
                </c:pt>
                <c:pt idx="234" formatCode="0_);[Red]\(0\)">
                  <c:v>999999999999</c:v>
                </c:pt>
                <c:pt idx="235" formatCode="0_);[Red]\(0\)">
                  <c:v>999999999999</c:v>
                </c:pt>
                <c:pt idx="236" formatCode="0_);[Red]\(0\)">
                  <c:v>999999999999</c:v>
                </c:pt>
                <c:pt idx="237" formatCode="0_);[Red]\(0\)">
                  <c:v>999999999999</c:v>
                </c:pt>
                <c:pt idx="238" formatCode="0_);[Red]\(0\)">
                  <c:v>999999999999</c:v>
                </c:pt>
                <c:pt idx="239" formatCode="0_);[Red]\(0\)">
                  <c:v>999999999999</c:v>
                </c:pt>
                <c:pt idx="240" formatCode="0_);[Red]\(0\)">
                  <c:v>999999999999</c:v>
                </c:pt>
                <c:pt idx="241" formatCode="0_);[Red]\(0\)">
                  <c:v>999999999999</c:v>
                </c:pt>
                <c:pt idx="242" formatCode="0_);[Red]\(0\)">
                  <c:v>999999999999</c:v>
                </c:pt>
                <c:pt idx="243" formatCode="0_);[Red]\(0\)">
                  <c:v>999999999999</c:v>
                </c:pt>
                <c:pt idx="244" formatCode="0_);[Red]\(0\)">
                  <c:v>999999999999</c:v>
                </c:pt>
                <c:pt idx="245" formatCode="0_);[Red]\(0\)">
                  <c:v>999999999999</c:v>
                </c:pt>
                <c:pt idx="246" formatCode="0_);[Red]\(0\)">
                  <c:v>999999999999</c:v>
                </c:pt>
                <c:pt idx="247" formatCode="0_);[Red]\(0\)">
                  <c:v>999999999999</c:v>
                </c:pt>
                <c:pt idx="248" formatCode="0_);[Red]\(0\)">
                  <c:v>999999999999</c:v>
                </c:pt>
                <c:pt idx="249" formatCode="0_);[Red]\(0\)">
                  <c:v>999999999999</c:v>
                </c:pt>
                <c:pt idx="250" formatCode="0_);[Red]\(0\)">
                  <c:v>999999999999</c:v>
                </c:pt>
                <c:pt idx="251" formatCode="0_);[Red]\(0\)">
                  <c:v>999999999999</c:v>
                </c:pt>
                <c:pt idx="252" formatCode="0_);[Red]\(0\)">
                  <c:v>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42172160"/>
        <c:axId val="442493952"/>
      </c:barChart>
      <c:lineChart>
        <c:grouping val="standard"/>
        <c:varyColors val="0"/>
        <c:ser>
          <c:idx val="0"/>
          <c:order val="0"/>
          <c:tx>
            <c:strRef>
              <c:f>Calc!$S$10</c:f>
              <c:strCache>
                <c:ptCount val="1"/>
                <c:pt idx="0">
                  <c:v>Actual (&amp; Forecast) Values</c:v>
                </c:pt>
              </c:strCache>
            </c:strRef>
          </c:tx>
          <c:spPr>
            <a:ln w="952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Calc!$A$11:$A$263</c:f>
              <c:numCache>
                <c:formatCode>[$-409]mmm\-yy;@</c:formatCode>
                <c:ptCount val="25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</c:numCache>
            </c:numRef>
          </c:cat>
          <c:val>
            <c:numRef>
              <c:f>Calc!$S$11:$S$263</c:f>
              <c:numCache>
                <c:formatCode>#,##0.000_);[Red]\(#,##0.000\)</c:formatCode>
                <c:ptCount val="253"/>
                <c:pt idx="0">
                  <c:v>21.484254618000001</c:v>
                </c:pt>
                <c:pt idx="1">
                  <c:v>20.917632140000002</c:v>
                </c:pt>
                <c:pt idx="2">
                  <c:v>26.182766564000001</c:v>
                </c:pt>
                <c:pt idx="3">
                  <c:v>20.140405405000003</c:v>
                </c:pt>
                <c:pt idx="4">
                  <c:v>19.919341288000002</c:v>
                </c:pt>
                <c:pt idx="5">
                  <c:v>21.703321017</c:v>
                </c:pt>
                <c:pt idx="6">
                  <c:v>19.076891454000002</c:v>
                </c:pt>
                <c:pt idx="7">
                  <c:v>20.379201651000002</c:v>
                </c:pt>
                <c:pt idx="8">
                  <c:v>20.825856353000002</c:v>
                </c:pt>
                <c:pt idx="9">
                  <c:v>25.972211976000001</c:v>
                </c:pt>
                <c:pt idx="10">
                  <c:v>21.700515606</c:v>
                </c:pt>
                <c:pt idx="11">
                  <c:v>24.175307011000001</c:v>
                </c:pt>
                <c:pt idx="12">
                  <c:v>27.844005557000003</c:v>
                </c:pt>
                <c:pt idx="13">
                  <c:v>21.631058254000003</c:v>
                </c:pt>
                <c:pt idx="14">
                  <c:v>27.970177009</c:v>
                </c:pt>
                <c:pt idx="15">
                  <c:v>25.529158376000002</c:v>
                </c:pt>
                <c:pt idx="16">
                  <c:v>24.568456264000002</c:v>
                </c:pt>
                <c:pt idx="17">
                  <c:v>24.674212853</c:v>
                </c:pt>
                <c:pt idx="18">
                  <c:v>23.878290578000001</c:v>
                </c:pt>
                <c:pt idx="19">
                  <c:v>23.590734146000003</c:v>
                </c:pt>
                <c:pt idx="20">
                  <c:v>25.416713787000003</c:v>
                </c:pt>
                <c:pt idx="21">
                  <c:v>30.228520868</c:v>
                </c:pt>
                <c:pt idx="22">
                  <c:v>26.671824069000003</c:v>
                </c:pt>
                <c:pt idx="23">
                  <c:v>25.506104132000001</c:v>
                </c:pt>
                <c:pt idx="24">
                  <c:v>29.943225121000001</c:v>
                </c:pt>
                <c:pt idx="25">
                  <c:v>26.254804264000001</c:v>
                </c:pt>
                <c:pt idx="26">
                  <c:v>26.742865285000001</c:v>
                </c:pt>
                <c:pt idx="27">
                  <c:v>28.760819087000002</c:v>
                </c:pt>
                <c:pt idx="28">
                  <c:v>27.152057629000002</c:v>
                </c:pt>
                <c:pt idx="29">
                  <c:v>31.739602182000002</c:v>
                </c:pt>
                <c:pt idx="30">
                  <c:v>41.498590228000005</c:v>
                </c:pt>
                <c:pt idx="31">
                  <c:v>29.510537263000003</c:v>
                </c:pt>
                <c:pt idx="32">
                  <c:v>28.180247865000002</c:v>
                </c:pt>
                <c:pt idx="33">
                  <c:v>38.060914050000001</c:v>
                </c:pt>
                <c:pt idx="34">
                  <c:v>29.087289734000002</c:v>
                </c:pt>
                <c:pt idx="35">
                  <c:v>26.204947813</c:v>
                </c:pt>
                <c:pt idx="36">
                  <c:v>30.969338700000002</c:v>
                </c:pt>
                <c:pt idx="37">
                  <c:v>25.391557145</c:v>
                </c:pt>
                <c:pt idx="38">
                  <c:v>30.224560674000003</c:v>
                </c:pt>
                <c:pt idx="39">
                  <c:v>29.876910724000002</c:v>
                </c:pt>
                <c:pt idx="40">
                  <c:v>31.261541159000004</c:v>
                </c:pt>
                <c:pt idx="41">
                  <c:v>31.842425762000001</c:v>
                </c:pt>
                <c:pt idx="42">
                  <c:v>31.924518728000002</c:v>
                </c:pt>
                <c:pt idx="43">
                  <c:v>25.207009621000001</c:v>
                </c:pt>
                <c:pt idx="44">
                  <c:v>30.171336113000002</c:v>
                </c:pt>
                <c:pt idx="45">
                  <c:v>32.891088624000005</c:v>
                </c:pt>
                <c:pt idx="46">
                  <c:v>24.572365351000002</c:v>
                </c:pt>
                <c:pt idx="47">
                  <c:v>28.065196767000003</c:v>
                </c:pt>
                <c:pt idx="48">
                  <c:v>33.401117984000003</c:v>
                </c:pt>
                <c:pt idx="49">
                  <c:v>28.219808424</c:v>
                </c:pt>
                <c:pt idx="50">
                  <c:v>34.114416814000002</c:v>
                </c:pt>
                <c:pt idx="51">
                  <c:v>32.174532881000005</c:v>
                </c:pt>
                <c:pt idx="52">
                  <c:v>30.105487464000003</c:v>
                </c:pt>
                <c:pt idx="53">
                  <c:v>28.935464709000001</c:v>
                </c:pt>
                <c:pt idx="54">
                  <c:v>29.927647185000001</c:v>
                </c:pt>
                <c:pt idx="55">
                  <c:v>27.512945934000001</c:v>
                </c:pt>
                <c:pt idx="56">
                  <c:v>27.997327555000002</c:v>
                </c:pt>
                <c:pt idx="57">
                  <c:v>32.784492494000006</c:v>
                </c:pt>
                <c:pt idx="58">
                  <c:v>31.802235189000001</c:v>
                </c:pt>
                <c:pt idx="59">
                  <c:v>32.656786257</c:v>
                </c:pt>
                <c:pt idx="60">
                  <c:v>32.873655599000003</c:v>
                </c:pt>
                <c:pt idx="61">
                  <c:v>30.421999961000001</c:v>
                </c:pt>
                <c:pt idx="62">
                  <c:v>37.693856019000002</c:v>
                </c:pt>
                <c:pt idx="63">
                  <c:v>36.419048048000001</c:v>
                </c:pt>
                <c:pt idx="64">
                  <c:v>32.385502707000001</c:v>
                </c:pt>
                <c:pt idx="65">
                  <c:v>34.164301307999999</c:v>
                </c:pt>
                <c:pt idx="66">
                  <c:v>30.345885188</c:v>
                </c:pt>
                <c:pt idx="67">
                  <c:v>34.061626375000003</c:v>
                </c:pt>
                <c:pt idx="68">
                  <c:v>36.412751366000002</c:v>
                </c:pt>
                <c:pt idx="69">
                  <c:v>40.391356287000001</c:v>
                </c:pt>
                <c:pt idx="70">
                  <c:v>35.945223430000006</c:v>
                </c:pt>
                <c:pt idx="71">
                  <c:v>33.962724204000004</c:v>
                </c:pt>
                <c:pt idx="72">
                  <c:v>39.137795588000003</c:v>
                </c:pt>
                <c:pt idx="73">
                  <c:v>34.488949017000003</c:v>
                </c:pt>
                <c:pt idx="74">
                  <c:v>40.026956933000001</c:v>
                </c:pt>
                <c:pt idx="75">
                  <c:v>33.735219981</c:v>
                </c:pt>
                <c:pt idx="76">
                  <c:v>43.710999824000005</c:v>
                </c:pt>
                <c:pt idx="77">
                  <c:v>44.135295573000001</c:v>
                </c:pt>
                <c:pt idx="78">
                  <c:v>35.952003054999999</c:v>
                </c:pt>
                <c:pt idx="79">
                  <c:v>37.127694174000005</c:v>
                </c:pt>
                <c:pt idx="80">
                  <c:v>35.745692179999999</c:v>
                </c:pt>
                <c:pt idx="81">
                  <c:v>40.755462551000001</c:v>
                </c:pt>
                <c:pt idx="82">
                  <c:v>39.924496251000001</c:v>
                </c:pt>
                <c:pt idx="83">
                  <c:v>33.754332155</c:v>
                </c:pt>
                <c:pt idx="84">
                  <c:v>40.126502743000003</c:v>
                </c:pt>
                <c:pt idx="85">
                  <c:v>36.808791763000002</c:v>
                </c:pt>
                <c:pt idx="86">
                  <c:v>46.829835047000003</c:v>
                </c:pt>
                <c:pt idx="87">
                  <c:v>38.30505222</c:v>
                </c:pt>
                <c:pt idx="88">
                  <c:v>43.624860264000006</c:v>
                </c:pt>
                <c:pt idx="89">
                  <c:v>45.825290047999999</c:v>
                </c:pt>
                <c:pt idx="90">
                  <c:v>47.160369625000001</c:v>
                </c:pt>
                <c:pt idx="91">
                  <c:v>61.153545837000003</c:v>
                </c:pt>
                <c:pt idx="92">
                  <c:v>37.156515068000004</c:v>
                </c:pt>
                <c:pt idx="93">
                  <c:v>45.423874467000005</c:v>
                </c:pt>
                <c:pt idx="94">
                  <c:v>51.509362646000007</c:v>
                </c:pt>
                <c:pt idx="95">
                  <c:v>38.103141452000003</c:v>
                </c:pt>
                <c:pt idx="96">
                  <c:v>59.655949482000004</c:v>
                </c:pt>
                <c:pt idx="97">
                  <c:v>45.622754623000006</c:v>
                </c:pt>
                <c:pt idx="98">
                  <c:v>53.173827761000005</c:v>
                </c:pt>
                <c:pt idx="99">
                  <c:v>46.837121466000006</c:v>
                </c:pt>
                <c:pt idx="100">
                  <c:v>42.824180106</c:v>
                </c:pt>
                <c:pt idx="101">
                  <c:v>51.190697423000003</c:v>
                </c:pt>
                <c:pt idx="102">
                  <c:v>63.770261206000001</c:v>
                </c:pt>
                <c:pt idx="103">
                  <c:v>44.843193803000005</c:v>
                </c:pt>
                <c:pt idx="104">
                  <c:v>71.140371587000004</c:v>
                </c:pt>
                <c:pt idx="105">
                  <c:v>82.979153233000005</c:v>
                </c:pt>
                <c:pt idx="106">
                  <c:v>50.601787638000005</c:v>
                </c:pt>
                <c:pt idx="107">
                  <c:v>47.647674722000005</c:v>
                </c:pt>
                <c:pt idx="108">
                  <c:v>45.408325476000002</c:v>
                </c:pt>
                <c:pt idx="109">
                  <c:v>50.307080556000003</c:v>
                </c:pt>
                <c:pt idx="110">
                  <c:v>65.563601515000002</c:v>
                </c:pt>
                <c:pt idx="111">
                  <c:v>53.852271136000006</c:v>
                </c:pt>
                <c:pt idx="112">
                  <c:v>50.357624249000004</c:v>
                </c:pt>
                <c:pt idx="113">
                  <c:v>46.401479603000006</c:v>
                </c:pt>
                <c:pt idx="114">
                  <c:v>40.897598092999999</c:v>
                </c:pt>
                <c:pt idx="115">
                  <c:v>41.685621626</c:v>
                </c:pt>
                <c:pt idx="116">
                  <c:v>43.114756221</c:v>
                </c:pt>
                <c:pt idx="117">
                  <c:v>43.28880126</c:v>
                </c:pt>
                <c:pt idx="118">
                  <c:v>32.797083036000004</c:v>
                </c:pt>
                <c:pt idx="119">
                  <c:v>35.629203521000001</c:v>
                </c:pt>
                <c:pt idx="120">
                  <c:v>33.536155913000002</c:v>
                </c:pt>
                <c:pt idx="121">
                  <c:v>32.679227636</c:v>
                </c:pt>
                <c:pt idx="122">
                  <c:v>36.704678720000004</c:v>
                </c:pt>
                <c:pt idx="123">
                  <c:v>41.460068217</c:v>
                </c:pt>
                <c:pt idx="124">
                  <c:v>51.963650398000006</c:v>
                </c:pt>
                <c:pt idx="125">
                  <c:v>46.340412007000005</c:v>
                </c:pt>
                <c:pt idx="126">
                  <c:v>37.254092281000005</c:v>
                </c:pt>
                <c:pt idx="127">
                  <c:v>34.015332260000001</c:v>
                </c:pt>
                <c:pt idx="128">
                  <c:v>32.435981539000004</c:v>
                </c:pt>
                <c:pt idx="129">
                  <c:v>33.795239459000001</c:v>
                </c:pt>
                <c:pt idx="130">
                  <c:v>33.243621249</c:v>
                </c:pt>
                <c:pt idx="131">
                  <c:v>31.224261220000002</c:v>
                </c:pt>
                <c:pt idx="132">
                  <c:v>32.872255678000002</c:v>
                </c:pt>
                <c:pt idx="133">
                  <c:v>29.293741402000002</c:v>
                </c:pt>
                <c:pt idx="134">
                  <c:v>35.639520246000004</c:v>
                </c:pt>
                <c:pt idx="135">
                  <c:v>26.609823463000001</c:v>
                </c:pt>
                <c:pt idx="136">
                  <c:v>28.704234993</c:v>
                </c:pt>
                <c:pt idx="137">
                  <c:v>31.901730440000001</c:v>
                </c:pt>
                <c:pt idx="138">
                  <c:v>26.212731249000001</c:v>
                </c:pt>
                <c:pt idx="139">
                  <c:v>48.450443359000005</c:v>
                </c:pt>
                <c:pt idx="140">
                  <c:v>35.241369472000002</c:v>
                </c:pt>
                <c:pt idx="141">
                  <c:v>34.277196833000005</c:v>
                </c:pt>
                <c:pt idx="142">
                  <c:v>29.219173196000003</c:v>
                </c:pt>
                <c:pt idx="143">
                  <c:v>25.445277771000001</c:v>
                </c:pt>
                <c:pt idx="144">
                  <c:v>24.347363291000001</c:v>
                </c:pt>
                <c:pt idx="145">
                  <c:v>23.702153069000001</c:v>
                </c:pt>
                <c:pt idx="146">
                  <c:v>26.482454224000001</c:v>
                </c:pt>
                <c:pt idx="147">
                  <c:v>23.408222414000001</c:v>
                </c:pt>
                <c:pt idx="148">
                  <c:v>27.860248963</c:v>
                </c:pt>
                <c:pt idx="149">
                  <c:v>26.812696751000001</c:v>
                </c:pt>
                <c:pt idx="150">
                  <c:v>23.607406124000001</c:v>
                </c:pt>
                <c:pt idx="151">
                  <c:v>22.290327400000002</c:v>
                </c:pt>
                <c:pt idx="152">
                  <c:v>22.034393190000003</c:v>
                </c:pt>
                <c:pt idx="153">
                  <c:v>22.082518140000001</c:v>
                </c:pt>
                <c:pt idx="154">
                  <c:v>22.804371975000002</c:v>
                </c:pt>
                <c:pt idx="155">
                  <c:v>21.363351211000001</c:v>
                </c:pt>
                <c:pt idx="156">
                  <c:v>22.593938755</c:v>
                </c:pt>
                <c:pt idx="157">
                  <c:v>20.477459356000001</c:v>
                </c:pt>
                <c:pt idx="158">
                  <c:v>21.531315067000001</c:v>
                </c:pt>
                <c:pt idx="159">
                  <c:v>23.423821078000003</c:v>
                </c:pt>
                <c:pt idx="160">
                  <c:v>23.110695875000001</c:v>
                </c:pt>
                <c:pt idx="161">
                  <c:v>25.157116545000001</c:v>
                </c:pt>
                <c:pt idx="162">
                  <c:v>20.97647989</c:v>
                </c:pt>
                <c:pt idx="163">
                  <c:v>20.093855666</c:v>
                </c:pt>
                <c:pt idx="164">
                  <c:v>21.022349770000002</c:v>
                </c:pt>
                <c:pt idx="165">
                  <c:v>22.781997409000002</c:v>
                </c:pt>
                <c:pt idx="166">
                  <c:v>18.970308171000003</c:v>
                </c:pt>
                <c:pt idx="167">
                  <c:v>20.517773031000001</c:v>
                </c:pt>
                <c:pt idx="168">
                  <c:v>21.392875492000002</c:v>
                </c:pt>
                <c:pt idx="169">
                  <c:v>20.379185041</c:v>
                </c:pt>
                <c:pt idx="170">
                  <c:v>22.363071612000002</c:v>
                </c:pt>
                <c:pt idx="171">
                  <c:v>21.909535456</c:v>
                </c:pt>
                <c:pt idx="172">
                  <c:v>19.503023943000002</c:v>
                </c:pt>
                <c:pt idx="173">
                  <c:v>21.366388478000001</c:v>
                </c:pt>
                <c:pt idx="174">
                  <c:v>20.237564618</c:v>
                </c:pt>
                <c:pt idx="175">
                  <c:v>17.851571212</c:v>
                </c:pt>
                <c:pt idx="176">
                  <c:v>21.684370048000002</c:v>
                </c:pt>
                <c:pt idx="177">
                  <c:v>29.249584918000004</c:v>
                </c:pt>
                <c:pt idx="178">
                  <c:v>19.750058294000002</c:v>
                </c:pt>
                <c:pt idx="179">
                  <c:v>26.228016083</c:v>
                </c:pt>
                <c:pt idx="180">
                  <c:v>23.906672805000003</c:v>
                </c:pt>
                <c:pt idx="181">
                  <c:v>21.358551491</c:v>
                </c:pt>
                <c:pt idx="182">
                  <c:v>25.555045952</c:v>
                </c:pt>
                <c:pt idx="183">
                  <c:v>22.757542628000003</c:v>
                </c:pt>
                <c:pt idx="184">
                  <c:v>20.907263254</c:v>
                </c:pt>
                <c:pt idx="185">
                  <c:v>26.086804999000002</c:v>
                </c:pt>
                <c:pt idx="186">
                  <c:v>24.478328673</c:v>
                </c:pt>
                <c:pt idx="187">
                  <c:v>27.811388159000003</c:v>
                </c:pt>
                <c:pt idx="188">
                  <c:v>28.009433276000003</c:v>
                </c:pt>
                <c:pt idx="189">
                  <c:v>27.676767311000003</c:v>
                </c:pt>
                <c:pt idx="190">
                  <c:v>23.540029687000001</c:v>
                </c:pt>
                <c:pt idx="191">
                  <c:v>26.998255265000001</c:v>
                </c:pt>
                <c:pt idx="192">
                  <c:v>29.393039089000002</c:v>
                </c:pt>
                <c:pt idx="193">
                  <c:v>29.856830425000002</c:v>
                </c:pt>
                <c:pt idx="194">
                  <c:v>29.946987219</c:v>
                </c:pt>
                <c:pt idx="195">
                  <c:v>26.183258089000002</c:v>
                </c:pt>
                <c:pt idx="196">
                  <c:v>25.757152402000003</c:v>
                </c:pt>
                <c:pt idx="197">
                  <c:v>30.123380679</c:v>
                </c:pt>
                <c:pt idx="198">
                  <c:v>22.328218346</c:v>
                </c:pt>
                <c:pt idx="199">
                  <c:v>23.489589950000003</c:v>
                </c:pt>
                <c:pt idx="200">
                  <c:v>25.281760924</c:v>
                </c:pt>
                <c:pt idx="201">
                  <c:v>22.795214250000001</c:v>
                </c:pt>
                <c:pt idx="202">
                  <c:v>22.86126958010049</c:v>
                </c:pt>
                <c:pt idx="203">
                  <c:v>24.012153181000002</c:v>
                </c:pt>
                <c:pt idx="204">
                  <c:v>21.876244125000003</c:v>
                </c:pt>
                <c:pt idx="205">
                  <c:v>21.1985165820353</c:v>
                </c:pt>
                <c:pt idx="206">
                  <c:v>25.661095580107492</c:v>
                </c:pt>
                <c:pt idx="207">
                  <c:v>20.833874279431686</c:v>
                </c:pt>
                <c:pt idx="208">
                  <c:v>24.13333064989892</c:v>
                </c:pt>
                <c:pt idx="209">
                  <c:v>24.362623613394106</c:v>
                </c:pt>
                <c:pt idx="210">
                  <c:v>21.247072420863152</c:v>
                </c:pt>
                <c:pt idx="211">
                  <c:v>25.430112337370929</c:v>
                </c:pt>
                <c:pt idx="212">
                  <c:v>21.950553969785656</c:v>
                </c:pt>
                <c:pt idx="213">
                  <c:v>23.668278205917954</c:v>
                </c:pt>
                <c:pt idx="214">
                  <c:v>22.3895755922109</c:v>
                </c:pt>
                <c:pt idx="215">
                  <c:v>20.028293617735173</c:v>
                </c:pt>
                <c:pt idx="216">
                  <c:v>23.704513016395126</c:v>
                </c:pt>
                <c:pt idx="217">
                  <c:v>20.847846044234657</c:v>
                </c:pt>
                <c:pt idx="218">
                  <c:v>22.906885615006225</c:v>
                </c:pt>
                <c:pt idx="219">
                  <c:v>22.837642402052065</c:v>
                </c:pt>
                <c:pt idx="220">
                  <c:v>23.906288959643732</c:v>
                </c:pt>
                <c:pt idx="221">
                  <c:v>23.042427616879486</c:v>
                </c:pt>
                <c:pt idx="222">
                  <c:v>21.796460441766779</c:v>
                </c:pt>
                <c:pt idx="223">
                  <c:v>25.167008042452874</c:v>
                </c:pt>
                <c:pt idx="224">
                  <c:v>20.833795614192457</c:v>
                </c:pt>
                <c:pt idx="225">
                  <c:v>24.705833942654948</c:v>
                </c:pt>
                <c:pt idx="226">
                  <c:v>22.354791045191622</c:v>
                </c:pt>
                <c:pt idx="227">
                  <c:v>19.596432398187993</c:v>
                </c:pt>
                <c:pt idx="228">
                  <c:v>23.255226313834601</c:v>
                </c:pt>
                <c:pt idx="229">
                  <c:v>20.84784604423465</c:v>
                </c:pt>
                <c:pt idx="230">
                  <c:v>23.042427616879486</c:v>
                </c:pt>
                <c:pt idx="231">
                  <c:v>22.683358950255908</c:v>
                </c:pt>
                <c:pt idx="232">
                  <c:v>23.924022641603802</c:v>
                </c:pt>
                <c:pt idx="233">
                  <c:v>21.923511952372255</c:v>
                </c:pt>
                <c:pt idx="234">
                  <c:v>23.198109650979813</c:v>
                </c:pt>
                <c:pt idx="235">
                  <c:v>24.050623790246725</c:v>
                </c:pt>
                <c:pt idx="236">
                  <c:v>21.858268270554934</c:v>
                </c:pt>
                <c:pt idx="237">
                  <c:v>24.801284718762524</c:v>
                </c:pt>
                <c:pt idx="238">
                  <c:v>21.125896751388638</c:v>
                </c:pt>
                <c:pt idx="239">
                  <c:v>20.178732393486367</c:v>
                </c:pt>
                <c:pt idx="240">
                  <c:v>23.411134574100657</c:v>
                </c:pt>
                <c:pt idx="241">
                  <c:v>20.84784604423465</c:v>
                </c:pt>
                <c:pt idx="242">
                  <c:v>24.049166591281889</c:v>
                </c:pt>
                <c:pt idx="243">
                  <c:v>22.794011996022487</c:v>
                </c:pt>
                <c:pt idx="244">
                  <c:v>21.6877149569276</c:v>
                </c:pt>
                <c:pt idx="245">
                  <c:v>24.049166591281889</c:v>
                </c:pt>
                <c:pt idx="246">
                  <c:v>24.1325696946652</c:v>
                </c:pt>
                <c:pt idx="247">
                  <c:v>22.947984608734728</c:v>
                </c:pt>
                <c:pt idx="248">
                  <c:v>22.939634589842953</c:v>
                </c:pt>
                <c:pt idx="249">
                  <c:v>23.702634148516452</c:v>
                </c:pt>
                <c:pt idx="250">
                  <c:v>21.140424604576808</c:v>
                </c:pt>
                <c:pt idx="251">
                  <c:v>21.176150537855072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Calc!$J$10</c:f>
              <c:strCache>
                <c:ptCount val="1"/>
                <c:pt idx="0">
                  <c:v>Seasonally-Adjusted: Monthly</c:v>
                </c:pt>
              </c:strCache>
            </c:strRef>
          </c:tx>
          <c:spPr>
            <a:ln w="6350">
              <a:solidFill>
                <a:srgbClr val="0033CC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0033CC"/>
              </a:solidFill>
              <a:ln>
                <a:noFill/>
              </a:ln>
            </c:spPr>
          </c:marker>
          <c:cat>
            <c:numRef>
              <c:f>Calc!$A$11:$A$263</c:f>
              <c:numCache>
                <c:formatCode>[$-409]mmm\-yy;@</c:formatCode>
                <c:ptCount val="25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</c:numCache>
            </c:numRef>
          </c:cat>
          <c:val>
            <c:numRef>
              <c:f>Calc!$J$11:$J$263</c:f>
              <c:numCache>
                <c:formatCode>#,##0.000_);[Red]\(#,##0.000\)</c:formatCode>
                <c:ptCount val="253"/>
                <c:pt idx="0">
                  <c:v>21.676204083853072</c:v>
                </c:pt>
                <c:pt idx="1">
                  <c:v>21.550291301823385</c:v>
                </c:pt>
                <c:pt idx="2">
                  <c:v>23.444123790696612</c:v>
                </c:pt>
                <c:pt idx="3">
                  <c:v>22.167207370984471</c:v>
                </c:pt>
                <c:pt idx="4">
                  <c:v>18.881557280702769</c:v>
                </c:pt>
                <c:pt idx="5">
                  <c:v>20.397482728020233</c:v>
                </c:pt>
                <c:pt idx="6">
                  <c:v>20.540688600605563</c:v>
                </c:pt>
                <c:pt idx="7">
                  <c:v>18.233764386214258</c:v>
                </c:pt>
                <c:pt idx="8">
                  <c:v>21.598589547605336</c:v>
                </c:pt>
                <c:pt idx="9">
                  <c:v>24.967426299152056</c:v>
                </c:pt>
                <c:pt idx="10">
                  <c:v>21.958283740027646</c:v>
                </c:pt>
                <c:pt idx="11">
                  <c:v>27.368325938218057</c:v>
                </c:pt>
                <c:pt idx="12">
                  <c:v>26.521467749820097</c:v>
                </c:pt>
                <c:pt idx="13">
                  <c:v>23.468990466731167</c:v>
                </c:pt>
                <c:pt idx="14">
                  <c:v>26.24039978642163</c:v>
                </c:pt>
                <c:pt idx="15">
                  <c:v>26.810297150818137</c:v>
                </c:pt>
                <c:pt idx="16">
                  <c:v>23.184535240673629</c:v>
                </c:pt>
                <c:pt idx="17">
                  <c:v>24.294161233378528</c:v>
                </c:pt>
                <c:pt idx="18">
                  <c:v>24.893974449684521</c:v>
                </c:pt>
                <c:pt idx="19">
                  <c:v>21.214461298512163</c:v>
                </c:pt>
                <c:pt idx="20">
                  <c:v>35.17001173665362</c:v>
                </c:pt>
                <c:pt idx="21">
                  <c:v>27.703633246724269</c:v>
                </c:pt>
                <c:pt idx="22">
                  <c:v>27.064959050482415</c:v>
                </c:pt>
                <c:pt idx="23">
                  <c:v>29.541670912336397</c:v>
                </c:pt>
                <c:pt idx="24">
                  <c:v>29.067967512972189</c:v>
                </c:pt>
                <c:pt idx="25">
                  <c:v>28.4856036048891</c:v>
                </c:pt>
                <c:pt idx="26">
                  <c:v>27.817240189890441</c:v>
                </c:pt>
                <c:pt idx="27">
                  <c:v>27.250154240615434</c:v>
                </c:pt>
                <c:pt idx="28">
                  <c:v>25.643104037431328</c:v>
                </c:pt>
                <c:pt idx="29">
                  <c:v>32.804603722305224</c:v>
                </c:pt>
                <c:pt idx="30">
                  <c:v>40.533534748131146</c:v>
                </c:pt>
                <c:pt idx="31">
                  <c:v>27.810834356000825</c:v>
                </c:pt>
                <c:pt idx="32">
                  <c:v>29.215494147663684</c:v>
                </c:pt>
                <c:pt idx="33">
                  <c:v>34.671158419275869</c:v>
                </c:pt>
                <c:pt idx="34">
                  <c:v>31.257998120834909</c:v>
                </c:pt>
                <c:pt idx="35">
                  <c:v>29.515297126626397</c:v>
                </c:pt>
                <c:pt idx="36">
                  <c:v>29.944701890219193</c:v>
                </c:pt>
                <c:pt idx="37">
                  <c:v>27.549008725047862</c:v>
                </c:pt>
                <c:pt idx="38">
                  <c:v>29.890323579451056</c:v>
                </c:pt>
                <c:pt idx="39">
                  <c:v>29.627482902713044</c:v>
                </c:pt>
                <c:pt idx="40">
                  <c:v>31.015001068183413</c:v>
                </c:pt>
                <c:pt idx="41">
                  <c:v>31.490297571126519</c:v>
                </c:pt>
                <c:pt idx="42">
                  <c:v>30.188496180710043</c:v>
                </c:pt>
                <c:pt idx="43">
                  <c:v>24.936697486711072</c:v>
                </c:pt>
                <c:pt idx="44">
                  <c:v>29.768830395529346</c:v>
                </c:pt>
                <c:pt idx="45">
                  <c:v>29.984903579440264</c:v>
                </c:pt>
                <c:pt idx="46">
                  <c:v>27.845732583433769</c:v>
                </c:pt>
                <c:pt idx="47">
                  <c:v>29.615139049264897</c:v>
                </c:pt>
                <c:pt idx="48">
                  <c:v>34.167681881958011</c:v>
                </c:pt>
                <c:pt idx="49">
                  <c:v>30.617568826220765</c:v>
                </c:pt>
                <c:pt idx="50">
                  <c:v>30.705123732972886</c:v>
                </c:pt>
                <c:pt idx="51">
                  <c:v>31.952369928943021</c:v>
                </c:pt>
                <c:pt idx="52">
                  <c:v>31.523674377627977</c:v>
                </c:pt>
                <c:pt idx="53">
                  <c:v>27.154533809682775</c:v>
                </c:pt>
                <c:pt idx="54">
                  <c:v>29.335777105833657</c:v>
                </c:pt>
                <c:pt idx="55">
                  <c:v>25.95223068399633</c:v>
                </c:pt>
                <c:pt idx="56">
                  <c:v>27.52158301840656</c:v>
                </c:pt>
                <c:pt idx="57">
                  <c:v>32.924434315580065</c:v>
                </c:pt>
                <c:pt idx="58">
                  <c:v>32.4614622895377</c:v>
                </c:pt>
                <c:pt idx="59">
                  <c:v>35.217705307249894</c:v>
                </c:pt>
                <c:pt idx="60">
                  <c:v>33.167362815985747</c:v>
                </c:pt>
                <c:pt idx="61">
                  <c:v>33.00687459114846</c:v>
                </c:pt>
                <c:pt idx="62">
                  <c:v>35.604060067670268</c:v>
                </c:pt>
                <c:pt idx="63">
                  <c:v>35.858093245584421</c:v>
                </c:pt>
                <c:pt idx="64">
                  <c:v>32.189951315395753</c:v>
                </c:pt>
                <c:pt idx="65">
                  <c:v>32.085219080420003</c:v>
                </c:pt>
                <c:pt idx="66">
                  <c:v>31.561655469039639</c:v>
                </c:pt>
                <c:pt idx="67">
                  <c:v>30.657609013015907</c:v>
                </c:pt>
                <c:pt idx="68">
                  <c:v>35.89232629611783</c:v>
                </c:pt>
                <c:pt idx="69">
                  <c:v>40.746339222983671</c:v>
                </c:pt>
                <c:pt idx="70">
                  <c:v>36.420870906183993</c:v>
                </c:pt>
                <c:pt idx="71">
                  <c:v>37.318159826825983</c:v>
                </c:pt>
                <c:pt idx="72">
                  <c:v>39.50244762719602</c:v>
                </c:pt>
                <c:pt idx="73">
                  <c:v>37.485405340729258</c:v>
                </c:pt>
                <c:pt idx="74">
                  <c:v>35.879028399756066</c:v>
                </c:pt>
                <c:pt idx="75">
                  <c:v>37.18368040291638</c:v>
                </c:pt>
                <c:pt idx="76">
                  <c:v>41.522922760915236</c:v>
                </c:pt>
                <c:pt idx="77">
                  <c:v>41.462166753480552</c:v>
                </c:pt>
                <c:pt idx="78">
                  <c:v>38.662468222101616</c:v>
                </c:pt>
                <c:pt idx="79">
                  <c:v>33.303574844321609</c:v>
                </c:pt>
                <c:pt idx="80">
                  <c:v>37.084715564113736</c:v>
                </c:pt>
                <c:pt idx="81">
                  <c:v>39.148169433615273</c:v>
                </c:pt>
                <c:pt idx="82">
                  <c:v>40.472632548554479</c:v>
                </c:pt>
                <c:pt idx="83">
                  <c:v>38.188184524085955</c:v>
                </c:pt>
                <c:pt idx="84">
                  <c:v>38.356918942499526</c:v>
                </c:pt>
                <c:pt idx="85">
                  <c:v>40.006799820384067</c:v>
                </c:pt>
                <c:pt idx="86">
                  <c:v>43.916415011202922</c:v>
                </c:pt>
                <c:pt idx="87">
                  <c:v>40.216498149196639</c:v>
                </c:pt>
                <c:pt idx="88">
                  <c:v>41.34903005735886</c:v>
                </c:pt>
                <c:pt idx="89">
                  <c:v>45.063034451043841</c:v>
                </c:pt>
                <c:pt idx="90">
                  <c:v>49.026926587456252</c:v>
                </c:pt>
                <c:pt idx="91">
                  <c:v>55.05965654438117</c:v>
                </c:pt>
                <c:pt idx="92">
                  <c:v>40.41196958890631</c:v>
                </c:pt>
                <c:pt idx="93">
                  <c:v>41.660847379861004</c:v>
                </c:pt>
                <c:pt idx="94">
                  <c:v>52.21063841520477</c:v>
                </c:pt>
                <c:pt idx="95">
                  <c:v>44.058246826168002</c:v>
                </c:pt>
                <c:pt idx="96">
                  <c:v>58.126829376938339</c:v>
                </c:pt>
                <c:pt idx="97">
                  <c:v>47.060756814549542</c:v>
                </c:pt>
                <c:pt idx="98">
                  <c:v>55.745283047500799</c:v>
                </c:pt>
                <c:pt idx="99">
                  <c:v>43.96195282161235</c:v>
                </c:pt>
                <c:pt idx="100">
                  <c:v>42.545357812683271</c:v>
                </c:pt>
                <c:pt idx="101">
                  <c:v>50.546366125761594</c:v>
                </c:pt>
                <c:pt idx="102">
                  <c:v>60.513909385031859</c:v>
                </c:pt>
                <c:pt idx="103">
                  <c:v>44.312133357002999</c:v>
                </c:pt>
                <c:pt idx="104">
                  <c:v>70.209856696057415</c:v>
                </c:pt>
                <c:pt idx="105">
                  <c:v>75.757884722457376</c:v>
                </c:pt>
                <c:pt idx="106">
                  <c:v>57.30964791915499</c:v>
                </c:pt>
                <c:pt idx="107">
                  <c:v>50.219102343953537</c:v>
                </c:pt>
                <c:pt idx="108">
                  <c:v>46.479583052936512</c:v>
                </c:pt>
                <c:pt idx="109">
                  <c:v>54.677842030525667</c:v>
                </c:pt>
                <c:pt idx="110">
                  <c:v>61.774069672952507</c:v>
                </c:pt>
                <c:pt idx="111">
                  <c:v>53.533630068965913</c:v>
                </c:pt>
                <c:pt idx="112">
                  <c:v>52.613219586156433</c:v>
                </c:pt>
                <c:pt idx="113">
                  <c:v>43.719505452549221</c:v>
                </c:pt>
                <c:pt idx="114">
                  <c:v>38.400570446610793</c:v>
                </c:pt>
                <c:pt idx="115">
                  <c:v>41.16092960165571</c:v>
                </c:pt>
                <c:pt idx="116">
                  <c:v>42.587572067907146</c:v>
                </c:pt>
                <c:pt idx="117">
                  <c:v>41.383039802372679</c:v>
                </c:pt>
                <c:pt idx="118">
                  <c:v>35.153207350239882</c:v>
                </c:pt>
                <c:pt idx="119">
                  <c:v>38.124358136397426</c:v>
                </c:pt>
                <c:pt idx="120">
                  <c:v>35.645240117732278</c:v>
                </c:pt>
                <c:pt idx="121">
                  <c:v>35.518452404960435</c:v>
                </c:pt>
                <c:pt idx="122">
                  <c:v>33.187242152949459</c:v>
                </c:pt>
                <c:pt idx="123">
                  <c:v>41.021551936724293</c:v>
                </c:pt>
                <c:pt idx="124">
                  <c:v>54.430380483397457</c:v>
                </c:pt>
                <c:pt idx="125">
                  <c:v>43.566078975113705</c:v>
                </c:pt>
                <c:pt idx="126">
                  <c:v>36.568606198455193</c:v>
                </c:pt>
                <c:pt idx="127">
                  <c:v>32.049269052084185</c:v>
                </c:pt>
                <c:pt idx="128">
                  <c:v>32.013217249350667</c:v>
                </c:pt>
                <c:pt idx="129">
                  <c:v>33.909618131124091</c:v>
                </c:pt>
                <c:pt idx="130">
                  <c:v>33.867692919836351</c:v>
                </c:pt>
                <c:pt idx="131">
                  <c:v>33.742958336928282</c:v>
                </c:pt>
                <c:pt idx="132">
                  <c:v>33.165356699646317</c:v>
                </c:pt>
                <c:pt idx="133">
                  <c:v>31.838829587390805</c:v>
                </c:pt>
                <c:pt idx="134">
                  <c:v>31.968681501356528</c:v>
                </c:pt>
                <c:pt idx="135">
                  <c:v>27.815948384437657</c:v>
                </c:pt>
                <c:pt idx="136">
                  <c:v>28.550907612019682</c:v>
                </c:pt>
                <c:pt idx="137">
                  <c:v>30.027517228762125</c:v>
                </c:pt>
                <c:pt idx="138">
                  <c:v>27.272457306576197</c:v>
                </c:pt>
                <c:pt idx="139">
                  <c:v>43.624931376991213</c:v>
                </c:pt>
                <c:pt idx="140">
                  <c:v>34.77820562246346</c:v>
                </c:pt>
                <c:pt idx="141">
                  <c:v>34.537646338030186</c:v>
                </c:pt>
                <c:pt idx="142">
                  <c:v>29.645188928452029</c:v>
                </c:pt>
                <c:pt idx="143">
                  <c:v>27.982180652941675</c:v>
                </c:pt>
                <c:pt idx="144">
                  <c:v>24.574210908238605</c:v>
                </c:pt>
                <c:pt idx="145">
                  <c:v>24.452048701366078</c:v>
                </c:pt>
                <c:pt idx="146">
                  <c:v>24.834903839595576</c:v>
                </c:pt>
                <c:pt idx="147">
                  <c:v>24.576307270952842</c:v>
                </c:pt>
                <c:pt idx="148">
                  <c:v>26.406830069029098</c:v>
                </c:pt>
                <c:pt idx="149">
                  <c:v>26.366695685943348</c:v>
                </c:pt>
                <c:pt idx="150">
                  <c:v>24.5417619956072</c:v>
                </c:pt>
                <c:pt idx="151">
                  <c:v>20.069118709437966</c:v>
                </c:pt>
                <c:pt idx="152">
                  <c:v>23.964928515892009</c:v>
                </c:pt>
                <c:pt idx="153">
                  <c:v>20.253147244449742</c:v>
                </c:pt>
                <c:pt idx="154">
                  <c:v>23.114842784120789</c:v>
                </c:pt>
                <c:pt idx="155">
                  <c:v>24.702209970641373</c:v>
                </c:pt>
                <c:pt idx="156">
                  <c:v>22.014803793562049</c:v>
                </c:pt>
                <c:pt idx="157">
                  <c:v>22.256574531442144</c:v>
                </c:pt>
                <c:pt idx="158">
                  <c:v>22.393259803156958</c:v>
                </c:pt>
                <c:pt idx="159">
                  <c:v>22.171667937180352</c:v>
                </c:pt>
                <c:pt idx="160">
                  <c:v>21.888815471152508</c:v>
                </c:pt>
                <c:pt idx="161">
                  <c:v>26.001247095736943</c:v>
                </c:pt>
                <c:pt idx="162">
                  <c:v>20.489127049877784</c:v>
                </c:pt>
                <c:pt idx="163">
                  <c:v>18.931297298834235</c:v>
                </c:pt>
                <c:pt idx="164">
                  <c:v>21.792595009786361</c:v>
                </c:pt>
                <c:pt idx="165">
                  <c:v>20.814264175785432</c:v>
                </c:pt>
                <c:pt idx="166">
                  <c:v>20.347107302514772</c:v>
                </c:pt>
                <c:pt idx="167">
                  <c:v>23.039857186496054</c:v>
                </c:pt>
                <c:pt idx="168">
                  <c:v>20.705710826954626</c:v>
                </c:pt>
                <c:pt idx="169">
                  <c:v>22.149761983151915</c:v>
                </c:pt>
                <c:pt idx="170">
                  <c:v>22.081590255672136</c:v>
                </c:pt>
                <c:pt idx="171">
                  <c:v>21.797820254282488</c:v>
                </c:pt>
                <c:pt idx="172">
                  <c:v>19.376042460834125</c:v>
                </c:pt>
                <c:pt idx="173">
                  <c:v>21.097452255241215</c:v>
                </c:pt>
                <c:pt idx="174">
                  <c:v>19.204157679569828</c:v>
                </c:pt>
                <c:pt idx="175">
                  <c:v>17.640162019977691</c:v>
                </c:pt>
                <c:pt idx="176">
                  <c:v>21.400738844222868</c:v>
                </c:pt>
                <c:pt idx="177">
                  <c:v>26.704137076158251</c:v>
                </c:pt>
                <c:pt idx="178">
                  <c:v>22.36816009958385</c:v>
                </c:pt>
                <c:pt idx="179">
                  <c:v>27.643477496770263</c:v>
                </c:pt>
                <c:pt idx="180">
                  <c:v>24.470670796849188</c:v>
                </c:pt>
                <c:pt idx="181">
                  <c:v>23.214217392833007</c:v>
                </c:pt>
                <c:pt idx="182">
                  <c:v>24.118300801933106</c:v>
                </c:pt>
                <c:pt idx="183">
                  <c:v>22.583055865611925</c:v>
                </c:pt>
                <c:pt idx="184">
                  <c:v>21.84373168776176</c:v>
                </c:pt>
                <c:pt idx="185">
                  <c:v>24.579005306538367</c:v>
                </c:pt>
                <c:pt idx="186">
                  <c:v>22.983789475492838</c:v>
                </c:pt>
                <c:pt idx="187">
                  <c:v>27.461329482080355</c:v>
                </c:pt>
                <c:pt idx="188">
                  <c:v>27.666948923669914</c:v>
                </c:pt>
                <c:pt idx="189">
                  <c:v>26.458315543388647</c:v>
                </c:pt>
                <c:pt idx="190">
                  <c:v>25.231132406183576</c:v>
                </c:pt>
                <c:pt idx="191">
                  <c:v>28.888974522657207</c:v>
                </c:pt>
                <c:pt idx="192">
                  <c:v>31.241563249983447</c:v>
                </c:pt>
                <c:pt idx="193">
                  <c:v>30.930883017342143</c:v>
                </c:pt>
                <c:pt idx="194">
                  <c:v>28.397886502366827</c:v>
                </c:pt>
                <c:pt idx="195">
                  <c:v>25.747727075361411</c:v>
                </c:pt>
                <c:pt idx="196">
                  <c:v>25.619567243563534</c:v>
                </c:pt>
                <c:pt idx="197">
                  <c:v>28.353644766338029</c:v>
                </c:pt>
                <c:pt idx="198">
                  <c:v>23.230901648084735</c:v>
                </c:pt>
                <c:pt idx="199">
                  <c:v>21.150100568730121</c:v>
                </c:pt>
                <c:pt idx="200">
                  <c:v>24.949492402995848</c:v>
                </c:pt>
                <c:pt idx="201">
                  <c:v>22.968419844885567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Calc!$K$10</c:f>
              <c:strCache>
                <c:ptCount val="1"/>
                <c:pt idx="0">
                  <c:v>Seasonally-Adjusted: 3-Mo Avg</c:v>
                </c:pt>
              </c:strCache>
            </c:strRef>
          </c:tx>
          <c:spPr>
            <a:ln w="5080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Calc!$A$11:$A$263</c:f>
              <c:numCache>
                <c:formatCode>[$-409]mmm\-yy;@</c:formatCode>
                <c:ptCount val="25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</c:numCache>
            </c:numRef>
          </c:cat>
          <c:val>
            <c:numRef>
              <c:f>Calc!$K$11:$K$263</c:f>
              <c:numCache>
                <c:formatCode>#,##0.000_);[Red]\(#,##0.000\)</c:formatCode>
                <c:ptCount val="253"/>
                <c:pt idx="0">
                  <c:v>21.613247692838229</c:v>
                </c:pt>
                <c:pt idx="1">
                  <c:v>22.223539725457687</c:v>
                </c:pt>
                <c:pt idx="2">
                  <c:v>22.387207487834825</c:v>
                </c:pt>
                <c:pt idx="3">
                  <c:v>21.497629480794615</c:v>
                </c:pt>
                <c:pt idx="4">
                  <c:v>20.48208245990249</c:v>
                </c:pt>
                <c:pt idx="5">
                  <c:v>19.939909536442855</c:v>
                </c:pt>
                <c:pt idx="6">
                  <c:v>19.723978571613355</c:v>
                </c:pt>
                <c:pt idx="7">
                  <c:v>20.124347511475055</c:v>
                </c:pt>
                <c:pt idx="8">
                  <c:v>21.599926744323881</c:v>
                </c:pt>
                <c:pt idx="9">
                  <c:v>22.841433195595016</c:v>
                </c:pt>
                <c:pt idx="10">
                  <c:v>24.764678659132585</c:v>
                </c:pt>
                <c:pt idx="11">
                  <c:v>25.282692476021936</c:v>
                </c:pt>
                <c:pt idx="12">
                  <c:v>25.786261384923108</c:v>
                </c:pt>
                <c:pt idx="13">
                  <c:v>25.410286000990965</c:v>
                </c:pt>
                <c:pt idx="14">
                  <c:v>25.50656246799031</c:v>
                </c:pt>
                <c:pt idx="15">
                  <c:v>25.411744059304464</c:v>
                </c:pt>
                <c:pt idx="16">
                  <c:v>24.762997874956767</c:v>
                </c:pt>
                <c:pt idx="17">
                  <c:v>24.12422364124556</c:v>
                </c:pt>
                <c:pt idx="18">
                  <c:v>23.467532327191737</c:v>
                </c:pt>
                <c:pt idx="19">
                  <c:v>27.092815828283435</c:v>
                </c:pt>
                <c:pt idx="20">
                  <c:v>28.029368760630017</c:v>
                </c:pt>
                <c:pt idx="21">
                  <c:v>29.979534677953435</c:v>
                </c:pt>
                <c:pt idx="22">
                  <c:v>28.103421069847695</c:v>
                </c:pt>
                <c:pt idx="23">
                  <c:v>28.558199158597002</c:v>
                </c:pt>
                <c:pt idx="24">
                  <c:v>29.031747343399228</c:v>
                </c:pt>
                <c:pt idx="25">
                  <c:v>28.456937102583908</c:v>
                </c:pt>
                <c:pt idx="26">
                  <c:v>27.850999345131658</c:v>
                </c:pt>
                <c:pt idx="27">
                  <c:v>26.903499489312399</c:v>
                </c:pt>
                <c:pt idx="28">
                  <c:v>28.56595400011733</c:v>
                </c:pt>
                <c:pt idx="29">
                  <c:v>32.993747502622568</c:v>
                </c:pt>
                <c:pt idx="30">
                  <c:v>33.716324275479067</c:v>
                </c:pt>
                <c:pt idx="31">
                  <c:v>32.519954417265218</c:v>
                </c:pt>
                <c:pt idx="32">
                  <c:v>30.565828974313462</c:v>
                </c:pt>
                <c:pt idx="33">
                  <c:v>31.714883562591485</c:v>
                </c:pt>
                <c:pt idx="34">
                  <c:v>31.81481788891239</c:v>
                </c:pt>
                <c:pt idx="35">
                  <c:v>30.239332379226834</c:v>
                </c:pt>
                <c:pt idx="36">
                  <c:v>29.003002580631147</c:v>
                </c:pt>
                <c:pt idx="37">
                  <c:v>29.128011398239369</c:v>
                </c:pt>
                <c:pt idx="38">
                  <c:v>29.02227173573732</c:v>
                </c:pt>
                <c:pt idx="39">
                  <c:v>30.177602516782503</c:v>
                </c:pt>
                <c:pt idx="40">
                  <c:v>30.710927180674322</c:v>
                </c:pt>
                <c:pt idx="41">
                  <c:v>30.897931606673325</c:v>
                </c:pt>
                <c:pt idx="42">
                  <c:v>28.87183041284921</c:v>
                </c:pt>
                <c:pt idx="43">
                  <c:v>28.298008020983488</c:v>
                </c:pt>
                <c:pt idx="44">
                  <c:v>28.230143820560226</c:v>
                </c:pt>
                <c:pt idx="45">
                  <c:v>29.199822186134458</c:v>
                </c:pt>
                <c:pt idx="46">
                  <c:v>29.148591737379643</c:v>
                </c:pt>
                <c:pt idx="47">
                  <c:v>30.542851171552229</c:v>
                </c:pt>
                <c:pt idx="48">
                  <c:v>31.46679658581456</c:v>
                </c:pt>
                <c:pt idx="49">
                  <c:v>31.830124813717219</c:v>
                </c:pt>
                <c:pt idx="50">
                  <c:v>31.091687496045562</c:v>
                </c:pt>
                <c:pt idx="51">
                  <c:v>31.393722679847958</c:v>
                </c:pt>
                <c:pt idx="52">
                  <c:v>30.210192705417924</c:v>
                </c:pt>
                <c:pt idx="53">
                  <c:v>29.337995097714799</c:v>
                </c:pt>
                <c:pt idx="54">
                  <c:v>27.480847199837587</c:v>
                </c:pt>
                <c:pt idx="55">
                  <c:v>27.603196936078849</c:v>
                </c:pt>
                <c:pt idx="56">
                  <c:v>28.799416005994317</c:v>
                </c:pt>
                <c:pt idx="57">
                  <c:v>30.969159874508108</c:v>
                </c:pt>
                <c:pt idx="58">
                  <c:v>33.534533970789219</c:v>
                </c:pt>
                <c:pt idx="59">
                  <c:v>33.615510137591116</c:v>
                </c:pt>
                <c:pt idx="60">
                  <c:v>33.797314238128031</c:v>
                </c:pt>
                <c:pt idx="61">
                  <c:v>33.926099158268158</c:v>
                </c:pt>
                <c:pt idx="62">
                  <c:v>34.823009301467721</c:v>
                </c:pt>
                <c:pt idx="63">
                  <c:v>34.55070154288348</c:v>
                </c:pt>
                <c:pt idx="64">
                  <c:v>33.377754547133392</c:v>
                </c:pt>
                <c:pt idx="65">
                  <c:v>31.945608621618465</c:v>
                </c:pt>
                <c:pt idx="66">
                  <c:v>31.434827854158517</c:v>
                </c:pt>
                <c:pt idx="67">
                  <c:v>32.70386359272446</c:v>
                </c:pt>
                <c:pt idx="68">
                  <c:v>35.765424844039131</c:v>
                </c:pt>
                <c:pt idx="69">
                  <c:v>37.686512141761831</c:v>
                </c:pt>
                <c:pt idx="70">
                  <c:v>38.161789985331218</c:v>
                </c:pt>
                <c:pt idx="71">
                  <c:v>37.747159453401999</c:v>
                </c:pt>
                <c:pt idx="72">
                  <c:v>38.102004264917085</c:v>
                </c:pt>
                <c:pt idx="73">
                  <c:v>37.622293789227115</c:v>
                </c:pt>
                <c:pt idx="74">
                  <c:v>36.849371381133899</c:v>
                </c:pt>
                <c:pt idx="75">
                  <c:v>38.195210521195897</c:v>
                </c:pt>
                <c:pt idx="76">
                  <c:v>40.056256639104056</c:v>
                </c:pt>
                <c:pt idx="77">
                  <c:v>40.549185912165797</c:v>
                </c:pt>
                <c:pt idx="78">
                  <c:v>37.809403273301257</c:v>
                </c:pt>
                <c:pt idx="79">
                  <c:v>36.350252876845651</c:v>
                </c:pt>
                <c:pt idx="80">
                  <c:v>36.512153280683542</c:v>
                </c:pt>
                <c:pt idx="81">
                  <c:v>38.901839182094498</c:v>
                </c:pt>
                <c:pt idx="82">
                  <c:v>39.2696621687519</c:v>
                </c:pt>
                <c:pt idx="83">
                  <c:v>39.00591200504666</c:v>
                </c:pt>
                <c:pt idx="84">
                  <c:v>38.850634428989849</c:v>
                </c:pt>
                <c:pt idx="85">
                  <c:v>40.760044591362174</c:v>
                </c:pt>
                <c:pt idx="86">
                  <c:v>41.379904326927878</c:v>
                </c:pt>
                <c:pt idx="87">
                  <c:v>41.827314405919473</c:v>
                </c:pt>
                <c:pt idx="88">
                  <c:v>42.209520885866446</c:v>
                </c:pt>
                <c:pt idx="89">
                  <c:v>45.14633036528631</c:v>
                </c:pt>
                <c:pt idx="90">
                  <c:v>49.716539194293752</c:v>
                </c:pt>
                <c:pt idx="91">
                  <c:v>48.166184240247908</c:v>
                </c:pt>
                <c:pt idx="92">
                  <c:v>45.710824504382828</c:v>
                </c:pt>
                <c:pt idx="93">
                  <c:v>44.761151794657358</c:v>
                </c:pt>
                <c:pt idx="94">
                  <c:v>45.976577540411256</c:v>
                </c:pt>
                <c:pt idx="95">
                  <c:v>51.465238206103699</c:v>
                </c:pt>
                <c:pt idx="96">
                  <c:v>49.748611005885294</c:v>
                </c:pt>
                <c:pt idx="97">
                  <c:v>53.644289746329555</c:v>
                </c:pt>
                <c:pt idx="98">
                  <c:v>48.922664227887566</c:v>
                </c:pt>
                <c:pt idx="99">
                  <c:v>47.417531227265471</c:v>
                </c:pt>
                <c:pt idx="100">
                  <c:v>45.684558920019072</c:v>
                </c:pt>
                <c:pt idx="101">
                  <c:v>51.201877774492239</c:v>
                </c:pt>
                <c:pt idx="102">
                  <c:v>51.790802955932151</c:v>
                </c:pt>
                <c:pt idx="103">
                  <c:v>58.345299812697419</c:v>
                </c:pt>
                <c:pt idx="104">
                  <c:v>63.426624925172597</c:v>
                </c:pt>
                <c:pt idx="105">
                  <c:v>67.759129779223258</c:v>
                </c:pt>
                <c:pt idx="106">
                  <c:v>61.095544995188639</c:v>
                </c:pt>
                <c:pt idx="107">
                  <c:v>51.336111105348344</c:v>
                </c:pt>
                <c:pt idx="108">
                  <c:v>50.458842475805248</c:v>
                </c:pt>
                <c:pt idx="109">
                  <c:v>54.310498252138224</c:v>
                </c:pt>
                <c:pt idx="110">
                  <c:v>56.661847257481362</c:v>
                </c:pt>
                <c:pt idx="111">
                  <c:v>55.973639776024946</c:v>
                </c:pt>
                <c:pt idx="112">
                  <c:v>49.955451702557184</c:v>
                </c:pt>
                <c:pt idx="113">
                  <c:v>44.911098495105485</c:v>
                </c:pt>
                <c:pt idx="114">
                  <c:v>41.09366850027191</c:v>
                </c:pt>
                <c:pt idx="115">
                  <c:v>40.716357372057885</c:v>
                </c:pt>
                <c:pt idx="116">
                  <c:v>41.710513823978509</c:v>
                </c:pt>
                <c:pt idx="117">
                  <c:v>39.707939740173238</c:v>
                </c:pt>
                <c:pt idx="118">
                  <c:v>38.220201763003331</c:v>
                </c:pt>
                <c:pt idx="119">
                  <c:v>36.307601868123193</c:v>
                </c:pt>
                <c:pt idx="120">
                  <c:v>36.429350219696715</c:v>
                </c:pt>
                <c:pt idx="121">
                  <c:v>34.783644891880726</c:v>
                </c:pt>
                <c:pt idx="122">
                  <c:v>36.575748831544729</c:v>
                </c:pt>
                <c:pt idx="123">
                  <c:v>42.879724857690405</c:v>
                </c:pt>
                <c:pt idx="124">
                  <c:v>46.339337131745147</c:v>
                </c:pt>
                <c:pt idx="125">
                  <c:v>44.855021885655454</c:v>
                </c:pt>
                <c:pt idx="126">
                  <c:v>37.394651408551027</c:v>
                </c:pt>
                <c:pt idx="127">
                  <c:v>33.543697499963351</c:v>
                </c:pt>
                <c:pt idx="128">
                  <c:v>32.657368144186314</c:v>
                </c:pt>
                <c:pt idx="129">
                  <c:v>33.263509433437036</c:v>
                </c:pt>
                <c:pt idx="130">
                  <c:v>33.840089795962903</c:v>
                </c:pt>
                <c:pt idx="131">
                  <c:v>33.592002652136983</c:v>
                </c:pt>
                <c:pt idx="132">
                  <c:v>32.915714874655137</c:v>
                </c:pt>
                <c:pt idx="133">
                  <c:v>32.324289262797883</c:v>
                </c:pt>
                <c:pt idx="134">
                  <c:v>30.541153157728331</c:v>
                </c:pt>
                <c:pt idx="135">
                  <c:v>29.445179165937958</c:v>
                </c:pt>
                <c:pt idx="136">
                  <c:v>28.79812440840649</c:v>
                </c:pt>
                <c:pt idx="137">
                  <c:v>28.616960715786004</c:v>
                </c:pt>
                <c:pt idx="138">
                  <c:v>33.641635304109847</c:v>
                </c:pt>
                <c:pt idx="139">
                  <c:v>35.225198102010289</c:v>
                </c:pt>
                <c:pt idx="140">
                  <c:v>37.646927779161622</c:v>
                </c:pt>
                <c:pt idx="141">
                  <c:v>32.987013629648558</c:v>
                </c:pt>
                <c:pt idx="142">
                  <c:v>30.721671973141298</c:v>
                </c:pt>
                <c:pt idx="143">
                  <c:v>27.400526829877435</c:v>
                </c:pt>
                <c:pt idx="144">
                  <c:v>25.669480087515453</c:v>
                </c:pt>
                <c:pt idx="145">
                  <c:v>24.620387816400086</c:v>
                </c:pt>
                <c:pt idx="146">
                  <c:v>24.621086603971495</c:v>
                </c:pt>
                <c:pt idx="147">
                  <c:v>25.272680393192505</c:v>
                </c:pt>
                <c:pt idx="148">
                  <c:v>25.783277675308426</c:v>
                </c:pt>
                <c:pt idx="149">
                  <c:v>25.771762583526549</c:v>
                </c:pt>
                <c:pt idx="150">
                  <c:v>23.659192130329501</c:v>
                </c:pt>
                <c:pt idx="151">
                  <c:v>22.858603073645725</c:v>
                </c:pt>
                <c:pt idx="152">
                  <c:v>21.429064823259903</c:v>
                </c:pt>
                <c:pt idx="153">
                  <c:v>22.444306181487509</c:v>
                </c:pt>
                <c:pt idx="154">
                  <c:v>22.690066666403968</c:v>
                </c:pt>
                <c:pt idx="155">
                  <c:v>23.277285516108069</c:v>
                </c:pt>
                <c:pt idx="156">
                  <c:v>22.991196098548524</c:v>
                </c:pt>
                <c:pt idx="157">
                  <c:v>22.221546042720387</c:v>
                </c:pt>
                <c:pt idx="158">
                  <c:v>22.273834090593152</c:v>
                </c:pt>
                <c:pt idx="159">
                  <c:v>22.151247737163274</c:v>
                </c:pt>
                <c:pt idx="160">
                  <c:v>23.353910168023265</c:v>
                </c:pt>
                <c:pt idx="161">
                  <c:v>22.793063205589078</c:v>
                </c:pt>
                <c:pt idx="162">
                  <c:v>21.807223814816322</c:v>
                </c:pt>
                <c:pt idx="163">
                  <c:v>20.404339786166126</c:v>
                </c:pt>
                <c:pt idx="164">
                  <c:v>20.512718828135341</c:v>
                </c:pt>
                <c:pt idx="165">
                  <c:v>20.984655496028854</c:v>
                </c:pt>
                <c:pt idx="166">
                  <c:v>21.400409554932086</c:v>
                </c:pt>
                <c:pt idx="167">
                  <c:v>21.364225105321818</c:v>
                </c:pt>
                <c:pt idx="168">
                  <c:v>21.965109998867533</c:v>
                </c:pt>
                <c:pt idx="169">
                  <c:v>21.64568768859289</c:v>
                </c:pt>
                <c:pt idx="170">
                  <c:v>22.009724164368848</c:v>
                </c:pt>
                <c:pt idx="171">
                  <c:v>21.085150990262918</c:v>
                </c:pt>
                <c:pt idx="172">
                  <c:v>20.757104990119277</c:v>
                </c:pt>
                <c:pt idx="173">
                  <c:v>19.892550798548388</c:v>
                </c:pt>
                <c:pt idx="174">
                  <c:v>19.313923984929577</c:v>
                </c:pt>
                <c:pt idx="175">
                  <c:v>19.415019514590128</c:v>
                </c:pt>
                <c:pt idx="176">
                  <c:v>21.91501264678627</c:v>
                </c:pt>
                <c:pt idx="177">
                  <c:v>23.491012006654987</c:v>
                </c:pt>
                <c:pt idx="178">
                  <c:v>25.571924890837455</c:v>
                </c:pt>
                <c:pt idx="179">
                  <c:v>24.827436131067767</c:v>
                </c:pt>
                <c:pt idx="180">
                  <c:v>25.109455228817485</c:v>
                </c:pt>
                <c:pt idx="181">
                  <c:v>23.934396330538434</c:v>
                </c:pt>
                <c:pt idx="182">
                  <c:v>23.305191353459346</c:v>
                </c:pt>
                <c:pt idx="183">
                  <c:v>22.848362785102264</c:v>
                </c:pt>
                <c:pt idx="184">
                  <c:v>23.001930953304015</c:v>
                </c:pt>
                <c:pt idx="185">
                  <c:v>23.13550882326432</c:v>
                </c:pt>
                <c:pt idx="186">
                  <c:v>25.008041421370521</c:v>
                </c:pt>
                <c:pt idx="187">
                  <c:v>26.03735596041437</c:v>
                </c:pt>
                <c:pt idx="188">
                  <c:v>27.19553131637964</c:v>
                </c:pt>
                <c:pt idx="189">
                  <c:v>26.452132291080712</c:v>
                </c:pt>
                <c:pt idx="190">
                  <c:v>26.85947415740981</c:v>
                </c:pt>
                <c:pt idx="191">
                  <c:v>28.453890059608074</c:v>
                </c:pt>
                <c:pt idx="192">
                  <c:v>30.353806929994263</c:v>
                </c:pt>
                <c:pt idx="193">
                  <c:v>30.190110923230804</c:v>
                </c:pt>
                <c:pt idx="194">
                  <c:v>28.358832198356794</c:v>
                </c:pt>
                <c:pt idx="195">
                  <c:v>26.58839360709726</c:v>
                </c:pt>
                <c:pt idx="196">
                  <c:v>26.573646361754328</c:v>
                </c:pt>
                <c:pt idx="197">
                  <c:v>25.734704552662098</c:v>
                </c:pt>
                <c:pt idx="198">
                  <c:v>24.24488232771763</c:v>
                </c:pt>
                <c:pt idx="199">
                  <c:v>23.110164873270236</c:v>
                </c:pt>
                <c:pt idx="200">
                  <c:v>23.022670938870515</c:v>
                </c:pt>
                <c:pt idx="201">
                  <c:v>23.958956123940709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Calc!$R$10</c:f>
              <c:strCache>
                <c:ptCount val="1"/>
                <c:pt idx="0">
                  <c:v>Estimated (&amp; Forecast) Trend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Calc!$A$11:$A$263</c:f>
              <c:numCache>
                <c:formatCode>[$-409]mmm\-yy;@</c:formatCode>
                <c:ptCount val="25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</c:numCache>
            </c:numRef>
          </c:cat>
          <c:val>
            <c:numRef>
              <c:f>Calc!$R$11:$R$263</c:f>
              <c:numCache>
                <c:formatCode>#,##0.000_);[Red]\(#,##0.000\)</c:formatCode>
                <c:ptCount val="253"/>
                <c:pt idx="0">
                  <c:v>21.5</c:v>
                </c:pt>
                <c:pt idx="1">
                  <c:v>21.858333333333331</c:v>
                </c:pt>
                <c:pt idx="2">
                  <c:v>22.222638888888884</c:v>
                </c:pt>
                <c:pt idx="3">
                  <c:v>22.593016203703698</c:v>
                </c:pt>
                <c:pt idx="4">
                  <c:v>20.213218496913573</c:v>
                </c:pt>
                <c:pt idx="5">
                  <c:v>20.550105471862132</c:v>
                </c:pt>
                <c:pt idx="6">
                  <c:v>20.892607229726501</c:v>
                </c:pt>
                <c:pt idx="7">
                  <c:v>21.240817350221942</c:v>
                </c:pt>
                <c:pt idx="8">
                  <c:v>21.594830972725639</c:v>
                </c:pt>
                <c:pt idx="9">
                  <c:v>21.954744822271063</c:v>
                </c:pt>
                <c:pt idx="10">
                  <c:v>22.320657235975581</c:v>
                </c:pt>
                <c:pt idx="11">
                  <c:v>24.508081645101189</c:v>
                </c:pt>
                <c:pt idx="12">
                  <c:v>24.91654967251954</c:v>
                </c:pt>
                <c:pt idx="13">
                  <c:v>25.331825500394864</c:v>
                </c:pt>
                <c:pt idx="14">
                  <c:v>25.754022592068111</c:v>
                </c:pt>
                <c:pt idx="15">
                  <c:v>26.183256301935913</c:v>
                </c:pt>
                <c:pt idx="16">
                  <c:v>23.957679516271359</c:v>
                </c:pt>
                <c:pt idx="17">
                  <c:v>24.35697417487588</c:v>
                </c:pt>
                <c:pt idx="18">
                  <c:v>24.762923744457144</c:v>
                </c:pt>
                <c:pt idx="19">
                  <c:v>25.175639140198093</c:v>
                </c:pt>
                <c:pt idx="20">
                  <c:v>35.833326376215282</c:v>
                </c:pt>
                <c:pt idx="21">
                  <c:v>26.021820344632523</c:v>
                </c:pt>
                <c:pt idx="22">
                  <c:v>26.455517350376397</c:v>
                </c:pt>
                <c:pt idx="23">
                  <c:v>26.896442639549335</c:v>
                </c:pt>
                <c:pt idx="24">
                  <c:v>27.344716683541822</c:v>
                </c:pt>
                <c:pt idx="25">
                  <c:v>27.800461961600853</c:v>
                </c:pt>
                <c:pt idx="26">
                  <c:v>28.263802994294199</c:v>
                </c:pt>
                <c:pt idx="27">
                  <c:v>28.734866377532434</c:v>
                </c:pt>
                <c:pt idx="28">
                  <c:v>29.213780817157971</c:v>
                </c:pt>
                <c:pt idx="29">
                  <c:v>29.700677164110601</c:v>
                </c:pt>
                <c:pt idx="30">
                  <c:v>41.670050061247167</c:v>
                </c:pt>
                <c:pt idx="31">
                  <c:v>30.69894992434876</c:v>
                </c:pt>
                <c:pt idx="32">
                  <c:v>30.737323611754196</c:v>
                </c:pt>
                <c:pt idx="33">
                  <c:v>30.775745266268888</c:v>
                </c:pt>
                <c:pt idx="34">
                  <c:v>30.814214947851724</c:v>
                </c:pt>
                <c:pt idx="35">
                  <c:v>29.001568753544344</c:v>
                </c:pt>
                <c:pt idx="36">
                  <c:v>29.037820714486273</c:v>
                </c:pt>
                <c:pt idx="37">
                  <c:v>29.074117990379381</c:v>
                </c:pt>
                <c:pt idx="38">
                  <c:v>29.110460637867355</c:v>
                </c:pt>
                <c:pt idx="39">
                  <c:v>29.146848713664689</c:v>
                </c:pt>
                <c:pt idx="40">
                  <c:v>29.18328227455677</c:v>
                </c:pt>
                <c:pt idx="41">
                  <c:v>29.219761377399966</c:v>
                </c:pt>
                <c:pt idx="42">
                  <c:v>29.256286079121715</c:v>
                </c:pt>
                <c:pt idx="43">
                  <c:v>29.292856436720616</c:v>
                </c:pt>
                <c:pt idx="44">
                  <c:v>29.329472507266516</c:v>
                </c:pt>
                <c:pt idx="45">
                  <c:v>29.366134347900598</c:v>
                </c:pt>
                <c:pt idx="46">
                  <c:v>29.402842015835471</c:v>
                </c:pt>
                <c:pt idx="47">
                  <c:v>29.439595568355266</c:v>
                </c:pt>
                <c:pt idx="48">
                  <c:v>31.53974271721281</c:v>
                </c:pt>
                <c:pt idx="49">
                  <c:v>31.579167395609325</c:v>
                </c:pt>
                <c:pt idx="50">
                  <c:v>31.618641354853835</c:v>
                </c:pt>
                <c:pt idx="51">
                  <c:v>31.658164656547402</c:v>
                </c:pt>
                <c:pt idx="52">
                  <c:v>31.697737362368088</c:v>
                </c:pt>
                <c:pt idx="53">
                  <c:v>29.661083676701914</c:v>
                </c:pt>
                <c:pt idx="54">
                  <c:v>29.698160031297789</c:v>
                </c:pt>
                <c:pt idx="55">
                  <c:v>29.735282731336909</c:v>
                </c:pt>
                <c:pt idx="56">
                  <c:v>29.772451834751081</c:v>
                </c:pt>
                <c:pt idx="57">
                  <c:v>30.09498672962755</c:v>
                </c:pt>
                <c:pt idx="58">
                  <c:v>31.942066540158439</c:v>
                </c:pt>
                <c:pt idx="59">
                  <c:v>32.288105594343484</c:v>
                </c:pt>
                <c:pt idx="60">
                  <c:v>32.637893404948869</c:v>
                </c:pt>
                <c:pt idx="61">
                  <c:v>32.991470583502476</c:v>
                </c:pt>
                <c:pt idx="62">
                  <c:v>33.34887818149042</c:v>
                </c:pt>
                <c:pt idx="63">
                  <c:v>33.710157695123229</c:v>
                </c:pt>
                <c:pt idx="64">
                  <c:v>34.075351070153729</c:v>
                </c:pt>
                <c:pt idx="65">
                  <c:v>34.444500706747057</c:v>
                </c:pt>
                <c:pt idx="66">
                  <c:v>34.81764946440348</c:v>
                </c:pt>
                <c:pt idx="67">
                  <c:v>35.194840666934518</c:v>
                </c:pt>
                <c:pt idx="68">
                  <c:v>35.576118107492974</c:v>
                </c:pt>
                <c:pt idx="69">
                  <c:v>35.961526053657479</c:v>
                </c:pt>
                <c:pt idx="70">
                  <c:v>36.351109252572101</c:v>
                </c:pt>
                <c:pt idx="71">
                  <c:v>36.744912936141631</c:v>
                </c:pt>
                <c:pt idx="72">
                  <c:v>37.142982826283159</c:v>
                </c:pt>
                <c:pt idx="73">
                  <c:v>37.545365140234559</c:v>
                </c:pt>
                <c:pt idx="74">
                  <c:v>37.952106595920426</c:v>
                </c:pt>
                <c:pt idx="75">
                  <c:v>38.046986862410229</c:v>
                </c:pt>
                <c:pt idx="76">
                  <c:v>38.142104329566251</c:v>
                </c:pt>
                <c:pt idx="77">
                  <c:v>38.237459590390166</c:v>
                </c:pt>
                <c:pt idx="78">
                  <c:v>38.333053239366137</c:v>
                </c:pt>
                <c:pt idx="79">
                  <c:v>38.428885872464548</c:v>
                </c:pt>
                <c:pt idx="80">
                  <c:v>38.524958087145706</c:v>
                </c:pt>
                <c:pt idx="81">
                  <c:v>38.62127048236357</c:v>
                </c:pt>
                <c:pt idx="82">
                  <c:v>38.717823658569479</c:v>
                </c:pt>
                <c:pt idx="83">
                  <c:v>38.814618217715903</c:v>
                </c:pt>
                <c:pt idx="84">
                  <c:v>38.911654763260188</c:v>
                </c:pt>
                <c:pt idx="85">
                  <c:v>41.349469934178437</c:v>
                </c:pt>
                <c:pt idx="86">
                  <c:v>41.452843609013883</c:v>
                </c:pt>
                <c:pt idx="87">
                  <c:v>41.556475718036417</c:v>
                </c:pt>
                <c:pt idx="88">
                  <c:v>41.660366907331507</c:v>
                </c:pt>
                <c:pt idx="89">
                  <c:v>44.688034072321827</c:v>
                </c:pt>
                <c:pt idx="90">
                  <c:v>44.799754157502626</c:v>
                </c:pt>
                <c:pt idx="91">
                  <c:v>56.139691928620472</c:v>
                </c:pt>
                <c:pt idx="92">
                  <c:v>45.02403292675362</c:v>
                </c:pt>
                <c:pt idx="93">
                  <c:v>45.136593009070502</c:v>
                </c:pt>
                <c:pt idx="94">
                  <c:v>45.249434491593178</c:v>
                </c:pt>
                <c:pt idx="95">
                  <c:v>45.362558077822158</c:v>
                </c:pt>
                <c:pt idx="96">
                  <c:v>50.478320565048556</c:v>
                </c:pt>
                <c:pt idx="97">
                  <c:v>50.604516366461176</c:v>
                </c:pt>
                <c:pt idx="98">
                  <c:v>50.731027657377325</c:v>
                </c:pt>
                <c:pt idx="99">
                  <c:v>50.857855226520769</c:v>
                </c:pt>
                <c:pt idx="100">
                  <c:v>50.984999864587067</c:v>
                </c:pt>
                <c:pt idx="101">
                  <c:v>51.112462364248529</c:v>
                </c:pt>
                <c:pt idx="102">
                  <c:v>51.240243520159147</c:v>
                </c:pt>
                <c:pt idx="103">
                  <c:v>51.368344128959542</c:v>
                </c:pt>
                <c:pt idx="104">
                  <c:v>72.095470984994705</c:v>
                </c:pt>
                <c:pt idx="105">
                  <c:v>71.915232307532222</c:v>
                </c:pt>
                <c:pt idx="106">
                  <c:v>53.801583170072547</c:v>
                </c:pt>
                <c:pt idx="107">
                  <c:v>53.667079212147371</c:v>
                </c:pt>
                <c:pt idx="108">
                  <c:v>53.532911514117004</c:v>
                </c:pt>
                <c:pt idx="109">
                  <c:v>53.399079235331712</c:v>
                </c:pt>
                <c:pt idx="110">
                  <c:v>53.265581537243385</c:v>
                </c:pt>
                <c:pt idx="111">
                  <c:v>53.132417583400276</c:v>
                </c:pt>
                <c:pt idx="112">
                  <c:v>52.999586539441779</c:v>
                </c:pt>
                <c:pt idx="113">
                  <c:v>41.764999182743615</c:v>
                </c:pt>
                <c:pt idx="114">
                  <c:v>41.660586684786757</c:v>
                </c:pt>
                <c:pt idx="115">
                  <c:v>41.556435218074796</c:v>
                </c:pt>
                <c:pt idx="116">
                  <c:v>41.452544130029608</c:v>
                </c:pt>
                <c:pt idx="117">
                  <c:v>41.348912769704533</c:v>
                </c:pt>
                <c:pt idx="118">
                  <c:v>35.471164819491037</c:v>
                </c:pt>
                <c:pt idx="119">
                  <c:v>35.382486907442313</c:v>
                </c:pt>
                <c:pt idx="120">
                  <c:v>35.294030690173706</c:v>
                </c:pt>
                <c:pt idx="121">
                  <c:v>35.205795613448274</c:v>
                </c:pt>
                <c:pt idx="122">
                  <c:v>35.117781124414655</c:v>
                </c:pt>
                <c:pt idx="123">
                  <c:v>46.239582406516789</c:v>
                </c:pt>
                <c:pt idx="124">
                  <c:v>46.123983450500496</c:v>
                </c:pt>
                <c:pt idx="125">
                  <c:v>46.008673491874248</c:v>
                </c:pt>
                <c:pt idx="126">
                  <c:v>33.04342930186408</c:v>
                </c:pt>
                <c:pt idx="127">
                  <c:v>32.96082072860942</c:v>
                </c:pt>
                <c:pt idx="128">
                  <c:v>32.878418676787895</c:v>
                </c:pt>
                <c:pt idx="129">
                  <c:v>32.796222630095926</c:v>
                </c:pt>
                <c:pt idx="130">
                  <c:v>32.714232073520691</c:v>
                </c:pt>
                <c:pt idx="131">
                  <c:v>32.632446493336893</c:v>
                </c:pt>
                <c:pt idx="132">
                  <c:v>32.550865377103555</c:v>
                </c:pt>
                <c:pt idx="133">
                  <c:v>32.469488213660796</c:v>
                </c:pt>
                <c:pt idx="134">
                  <c:v>32.388314493126643</c:v>
                </c:pt>
                <c:pt idx="135">
                  <c:v>28.753535899135503</c:v>
                </c:pt>
                <c:pt idx="136">
                  <c:v>28.681652059387666</c:v>
                </c:pt>
                <c:pt idx="137">
                  <c:v>28.609947929239198</c:v>
                </c:pt>
                <c:pt idx="138">
                  <c:v>28.5384230594161</c:v>
                </c:pt>
                <c:pt idx="139">
                  <c:v>44.123969352739721</c:v>
                </c:pt>
                <c:pt idx="140">
                  <c:v>34.330654354899139</c:v>
                </c:pt>
                <c:pt idx="141">
                  <c:v>34.244827719011894</c:v>
                </c:pt>
                <c:pt idx="142">
                  <c:v>30.743294084742931</c:v>
                </c:pt>
                <c:pt idx="143">
                  <c:v>25.299809575863137</c:v>
                </c:pt>
                <c:pt idx="144">
                  <c:v>25.23656005192348</c:v>
                </c:pt>
                <c:pt idx="145">
                  <c:v>25.173468651793673</c:v>
                </c:pt>
                <c:pt idx="146">
                  <c:v>25.110534980164189</c:v>
                </c:pt>
                <c:pt idx="147">
                  <c:v>25.047758642713781</c:v>
                </c:pt>
                <c:pt idx="148">
                  <c:v>24.985139246106996</c:v>
                </c:pt>
                <c:pt idx="149">
                  <c:v>24.922676397991729</c:v>
                </c:pt>
                <c:pt idx="150">
                  <c:v>24.860369706996753</c:v>
                </c:pt>
                <c:pt idx="151">
                  <c:v>22.814361280110923</c:v>
                </c:pt>
                <c:pt idx="152">
                  <c:v>22.757325376910646</c:v>
                </c:pt>
                <c:pt idx="153">
                  <c:v>22.700432063468369</c:v>
                </c:pt>
                <c:pt idx="154">
                  <c:v>22.6436809833097</c:v>
                </c:pt>
                <c:pt idx="155">
                  <c:v>22.587071780851428</c:v>
                </c:pt>
                <c:pt idx="156">
                  <c:v>22.530604101399302</c:v>
                </c:pt>
                <c:pt idx="157">
                  <c:v>22.474277591145803</c:v>
                </c:pt>
                <c:pt idx="158">
                  <c:v>22.41809189716794</c:v>
                </c:pt>
                <c:pt idx="159">
                  <c:v>22.362046667425023</c:v>
                </c:pt>
                <c:pt idx="160">
                  <c:v>22.306141550756461</c:v>
                </c:pt>
                <c:pt idx="161">
                  <c:v>24.697917578536327</c:v>
                </c:pt>
                <c:pt idx="162">
                  <c:v>20.940746866901488</c:v>
                </c:pt>
                <c:pt idx="163">
                  <c:v>20.905845622123319</c:v>
                </c:pt>
                <c:pt idx="164">
                  <c:v>20.871002546086448</c:v>
                </c:pt>
                <c:pt idx="165">
                  <c:v>20.83621754184297</c:v>
                </c:pt>
                <c:pt idx="166">
                  <c:v>20.801490512606563</c:v>
                </c:pt>
                <c:pt idx="167">
                  <c:v>20.766821361752218</c:v>
                </c:pt>
                <c:pt idx="168">
                  <c:v>20.732209992815964</c:v>
                </c:pt>
                <c:pt idx="169">
                  <c:v>22.146492251159227</c:v>
                </c:pt>
                <c:pt idx="170">
                  <c:v>22.109581430740626</c:v>
                </c:pt>
                <c:pt idx="171">
                  <c:v>22.072732128356058</c:v>
                </c:pt>
                <c:pt idx="172">
                  <c:v>19.832349817327916</c:v>
                </c:pt>
                <c:pt idx="173">
                  <c:v>19.799295900965703</c:v>
                </c:pt>
                <c:pt idx="174">
                  <c:v>19.766297074464092</c:v>
                </c:pt>
                <c:pt idx="175">
                  <c:v>19.733353246006651</c:v>
                </c:pt>
                <c:pt idx="176">
                  <c:v>19.700464323929971</c:v>
                </c:pt>
                <c:pt idx="177">
                  <c:v>25.174566677405977</c:v>
                </c:pt>
                <c:pt idx="178">
                  <c:v>25.132609066276967</c:v>
                </c:pt>
                <c:pt idx="179">
                  <c:v>25.090721384499837</c:v>
                </c:pt>
                <c:pt idx="180">
                  <c:v>25.048903515525669</c:v>
                </c:pt>
                <c:pt idx="181">
                  <c:v>23.256654468989804</c:v>
                </c:pt>
                <c:pt idx="182">
                  <c:v>23.217893378208153</c:v>
                </c:pt>
                <c:pt idx="183">
                  <c:v>23.179196889244473</c:v>
                </c:pt>
                <c:pt idx="184">
                  <c:v>23.140564894429065</c:v>
                </c:pt>
                <c:pt idx="185">
                  <c:v>23.101997286271683</c:v>
                </c:pt>
                <c:pt idx="186">
                  <c:v>23.06349395746123</c:v>
                </c:pt>
                <c:pt idx="187">
                  <c:v>27.399815213029893</c:v>
                </c:pt>
                <c:pt idx="188">
                  <c:v>27.308482495653127</c:v>
                </c:pt>
                <c:pt idx="189">
                  <c:v>27.217454220667619</c:v>
                </c:pt>
                <c:pt idx="190">
                  <c:v>27.126729373265395</c:v>
                </c:pt>
                <c:pt idx="191">
                  <c:v>27.036306942021177</c:v>
                </c:pt>
                <c:pt idx="192">
                  <c:v>30.988113806713269</c:v>
                </c:pt>
                <c:pt idx="193">
                  <c:v>30.884820094024224</c:v>
                </c:pt>
                <c:pt idx="194">
                  <c:v>26.766844081487665</c:v>
                </c:pt>
                <c:pt idx="195">
                  <c:v>26.677621267882706</c:v>
                </c:pt>
                <c:pt idx="196">
                  <c:v>26.588695863656433</c:v>
                </c:pt>
                <c:pt idx="197">
                  <c:v>26.500066877444247</c:v>
                </c:pt>
                <c:pt idx="198">
                  <c:v>23.506442655855629</c:v>
                </c:pt>
                <c:pt idx="199">
                  <c:v>23.428087847002779</c:v>
                </c:pt>
                <c:pt idx="200">
                  <c:v>23.349994220846103</c:v>
                </c:pt>
                <c:pt idx="201">
                  <c:v>23.272160906776616</c:v>
                </c:pt>
                <c:pt idx="202">
                  <c:v>23.194587037087363</c:v>
                </c:pt>
                <c:pt idx="203">
                  <c:v>23.117271746963738</c:v>
                </c:pt>
                <c:pt idx="204">
                  <c:v>23.078742960718799</c:v>
                </c:pt>
                <c:pt idx="205">
                  <c:v>23.040278389117599</c:v>
                </c:pt>
                <c:pt idx="206">
                  <c:v>23.001877925135737</c:v>
                </c:pt>
                <c:pt idx="207">
                  <c:v>22.963541461927178</c:v>
                </c:pt>
                <c:pt idx="208">
                  <c:v>22.925268892823965</c:v>
                </c:pt>
                <c:pt idx="209">
                  <c:v>22.887060111335924</c:v>
                </c:pt>
                <c:pt idx="210">
                  <c:v>22.848915011150364</c:v>
                </c:pt>
                <c:pt idx="211">
                  <c:v>22.810833486131781</c:v>
                </c:pt>
                <c:pt idx="212">
                  <c:v>22.772815430321561</c:v>
                </c:pt>
                <c:pt idx="213">
                  <c:v>22.734860737937691</c:v>
                </c:pt>
                <c:pt idx="214">
                  <c:v>22.696969303374459</c:v>
                </c:pt>
                <c:pt idx="215">
                  <c:v>22.659141021202167</c:v>
                </c:pt>
                <c:pt idx="216">
                  <c:v>22.659141021202167</c:v>
                </c:pt>
                <c:pt idx="217">
                  <c:v>22.659141021202167</c:v>
                </c:pt>
                <c:pt idx="218">
                  <c:v>22.659141021202167</c:v>
                </c:pt>
                <c:pt idx="219">
                  <c:v>22.659141021202167</c:v>
                </c:pt>
                <c:pt idx="220">
                  <c:v>22.659141021202167</c:v>
                </c:pt>
                <c:pt idx="221">
                  <c:v>22.659141021202167</c:v>
                </c:pt>
                <c:pt idx="222">
                  <c:v>22.659141021202167</c:v>
                </c:pt>
                <c:pt idx="223">
                  <c:v>22.659141021202167</c:v>
                </c:pt>
                <c:pt idx="224">
                  <c:v>22.659141021202167</c:v>
                </c:pt>
                <c:pt idx="225">
                  <c:v>22.659141021202167</c:v>
                </c:pt>
                <c:pt idx="226">
                  <c:v>22.659141021202167</c:v>
                </c:pt>
                <c:pt idx="227">
                  <c:v>22.659141021202167</c:v>
                </c:pt>
                <c:pt idx="228">
                  <c:v>22.659141021202167</c:v>
                </c:pt>
                <c:pt idx="229">
                  <c:v>22.659141021202167</c:v>
                </c:pt>
                <c:pt idx="230">
                  <c:v>22.659141021202167</c:v>
                </c:pt>
                <c:pt idx="231">
                  <c:v>22.659141021202167</c:v>
                </c:pt>
                <c:pt idx="232">
                  <c:v>22.659141021202167</c:v>
                </c:pt>
                <c:pt idx="233">
                  <c:v>22.659141021202167</c:v>
                </c:pt>
                <c:pt idx="234">
                  <c:v>22.659141021202167</c:v>
                </c:pt>
                <c:pt idx="235">
                  <c:v>22.659141021202167</c:v>
                </c:pt>
                <c:pt idx="236">
                  <c:v>22.659141021202167</c:v>
                </c:pt>
                <c:pt idx="237">
                  <c:v>22.659141021202167</c:v>
                </c:pt>
                <c:pt idx="238">
                  <c:v>22.659141021202167</c:v>
                </c:pt>
                <c:pt idx="239">
                  <c:v>22.659141021202167</c:v>
                </c:pt>
                <c:pt idx="240">
                  <c:v>22.659141021202167</c:v>
                </c:pt>
                <c:pt idx="241">
                  <c:v>22.659141021202167</c:v>
                </c:pt>
                <c:pt idx="242">
                  <c:v>22.659141021202167</c:v>
                </c:pt>
                <c:pt idx="243">
                  <c:v>22.659141021202167</c:v>
                </c:pt>
                <c:pt idx="244">
                  <c:v>22.659141021202167</c:v>
                </c:pt>
                <c:pt idx="245">
                  <c:v>22.659141021202167</c:v>
                </c:pt>
                <c:pt idx="246">
                  <c:v>22.659141021202167</c:v>
                </c:pt>
                <c:pt idx="247">
                  <c:v>22.659141021202167</c:v>
                </c:pt>
                <c:pt idx="248">
                  <c:v>22.659141021202167</c:v>
                </c:pt>
                <c:pt idx="249">
                  <c:v>22.659141021202167</c:v>
                </c:pt>
                <c:pt idx="250">
                  <c:v>22.659141021202167</c:v>
                </c:pt>
                <c:pt idx="251">
                  <c:v>22.659141021202167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482048"/>
        <c:axId val="442492032"/>
      </c:lineChart>
      <c:dateAx>
        <c:axId val="442482048"/>
        <c:scaling>
          <c:orientation val="minMax"/>
          <c:max val="43101"/>
          <c:min val="41640"/>
        </c:scaling>
        <c:delete val="0"/>
        <c:axPos val="b"/>
        <c:majorGridlines>
          <c:spPr>
            <a:ln w="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42492032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442492032"/>
        <c:scaling>
          <c:orientation val="minMax"/>
          <c:max val="32"/>
          <c:min val="18"/>
        </c:scaling>
        <c:delete val="0"/>
        <c:axPos val="l"/>
        <c:majorGridlines>
          <c:spPr>
            <a:ln w="0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200">
                    <a:solidFill>
                      <a:srgbClr val="0033CC"/>
                    </a:solidFill>
                  </a:rPr>
                  <a:t>Sales</a:t>
                </a:r>
              </a:p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200">
                    <a:solidFill>
                      <a:srgbClr val="0033CC"/>
                    </a:solidFill>
                  </a:rPr>
                  <a:t>Volumes</a:t>
                </a:r>
              </a:p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050">
                    <a:solidFill>
                      <a:srgbClr val="0033CC"/>
                    </a:solidFill>
                  </a:rPr>
                  <a:t>(Billions)</a:t>
                </a:r>
              </a:p>
            </c:rich>
          </c:tx>
          <c:layout>
            <c:manualLayout>
              <c:xMode val="edge"/>
              <c:yMode val="edge"/>
              <c:x val="3.4240712206813899E-2"/>
              <c:y val="8.9539824784540655E-3"/>
            </c:manualLayout>
          </c:layout>
          <c:overlay val="0"/>
          <c:spPr>
            <a:noFill/>
          </c:spPr>
        </c:title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42482048"/>
        <c:crosses val="autoZero"/>
        <c:crossBetween val="midCat"/>
      </c:valAx>
      <c:valAx>
        <c:axId val="44249395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442172160"/>
        <c:crosses val="max"/>
        <c:crossBetween val="between"/>
        <c:majorUnit val="1000"/>
      </c:valAx>
      <c:dateAx>
        <c:axId val="44217216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42493952"/>
        <c:crosses val="autoZero"/>
        <c:auto val="1"/>
        <c:lblOffset val="100"/>
        <c:baseTimeUnit val="months"/>
      </c:date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890726294036052"/>
          <c:y val="0.75056053412558943"/>
          <c:w val="0.42057334320112916"/>
          <c:h val="0.17475428086902209"/>
        </c:manualLayout>
      </c:layout>
      <c:overlay val="0"/>
      <c:spPr>
        <a:solidFill>
          <a:schemeClr val="bg1">
            <a:alpha val="60000"/>
          </a:schemeClr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33CC"/>
                </a:solidFill>
              </a:defRPr>
            </a:pPr>
            <a:r>
              <a:rPr lang="en-US" sz="1100">
                <a:solidFill>
                  <a:srgbClr val="0033CC"/>
                </a:solidFill>
              </a:rPr>
              <a:t>Seasonality</a:t>
            </a:r>
          </a:p>
        </c:rich>
      </c:tx>
      <c:layout>
        <c:manualLayout>
          <c:xMode val="edge"/>
          <c:yMode val="edge"/>
          <c:x val="0.303623056733292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96028757274906"/>
          <c:y val="0.10875829157718923"/>
          <c:w val="0.82324614857925371"/>
          <c:h val="0.79678075645168633"/>
        </c:manualLayout>
      </c:layout>
      <c:lineChart>
        <c:grouping val="standard"/>
        <c:varyColors val="0"/>
        <c:ser>
          <c:idx val="0"/>
          <c:order val="0"/>
          <c:tx>
            <c:strRef>
              <c:f>Trend!$C$200</c:f>
              <c:strCache>
                <c:ptCount val="1"/>
                <c:pt idx="0">
                  <c:v>2000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Trend!$C$201:$C$212</c:f>
              <c:numCache>
                <c:formatCode>0.00</c:formatCode>
                <c:ptCount val="12"/>
                <c:pt idx="0">
                  <c:v>1.0069880404968961</c:v>
                </c:pt>
                <c:pt idx="1">
                  <c:v>0.98420782781446858</c:v>
                </c:pt>
                <c:pt idx="2">
                  <c:v>1.0526018596168829</c:v>
                </c:pt>
                <c:pt idx="3">
                  <c:v>0.97845615561561139</c:v>
                </c:pt>
                <c:pt idx="4">
                  <c:v>0.9327573205938362</c:v>
                </c:pt>
                <c:pt idx="5">
                  <c:v>0.99057079274644866</c:v>
                </c:pt>
                <c:pt idx="6">
                  <c:v>0.9806322093453983</c:v>
                </c:pt>
                <c:pt idx="7">
                  <c:v>0.85576349036742916</c:v>
                </c:pt>
                <c:pt idx="8">
                  <c:v>0.99653612435322714</c:v>
                </c:pt>
                <c:pt idx="9">
                  <c:v>1.1324931426870011</c:v>
                </c:pt>
                <c:pt idx="10">
                  <c:v>0.9791702007743025</c:v>
                </c:pt>
                <c:pt idx="11">
                  <c:v>1.1098228355884985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Trend!$D$200</c:f>
              <c:strCache>
                <c:ptCount val="1"/>
                <c:pt idx="0">
                  <c:v>2001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Trend!$D$201:$D$212</c:f>
              <c:numCache>
                <c:formatCode>0.00</c:formatCode>
                <c:ptCount val="12"/>
                <c:pt idx="0">
                  <c:v>1.0682793524316301</c:v>
                </c:pt>
                <c:pt idx="1">
                  <c:v>0.92862492241303163</c:v>
                </c:pt>
                <c:pt idx="2">
                  <c:v>1.0199642674438298</c:v>
                </c:pt>
                <c:pt idx="3">
                  <c:v>1.0237513068931485</c:v>
                </c:pt>
                <c:pt idx="4">
                  <c:v>0.97241210317956595</c:v>
                </c:pt>
                <c:pt idx="5">
                  <c:v>1.0008968127253774</c:v>
                </c:pt>
                <c:pt idx="6">
                  <c:v>1.0074591564332231</c:v>
                </c:pt>
                <c:pt idx="7">
                  <c:v>0.84337594248983616</c:v>
                </c:pt>
                <c:pt idx="8">
                  <c:v>0.96479537900510104</c:v>
                </c:pt>
                <c:pt idx="9">
                  <c:v>1.0607374783951233</c:v>
                </c:pt>
                <c:pt idx="10">
                  <c:v>1.0180403856965938</c:v>
                </c:pt>
                <c:pt idx="11">
                  <c:v>1.091662892893537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Trend!$E$200</c:f>
              <c:strCache>
                <c:ptCount val="1"/>
                <c:pt idx="0">
                  <c:v>2002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Trend!$E$201:$E$212</c:f>
              <c:numCache>
                <c:formatCode>0.00</c:formatCode>
                <c:ptCount val="12"/>
                <c:pt idx="0">
                  <c:v>1.0781925121696831</c:v>
                </c:pt>
                <c:pt idx="1">
                  <c:v>1.0367707303734452</c:v>
                </c:pt>
                <c:pt idx="2">
                  <c:v>0.99349707378326702</c:v>
                </c:pt>
                <c:pt idx="3">
                  <c:v>0.95507163999265199</c:v>
                </c:pt>
                <c:pt idx="4">
                  <c:v>0.88200448174000601</c:v>
                </c:pt>
                <c:pt idx="5">
                  <c:v>1.1073542970171764</c:v>
                </c:pt>
                <c:pt idx="6">
                  <c:v>0.94378217883810755</c:v>
                </c:pt>
                <c:pt idx="7">
                  <c:v>0.90260185604639465</c:v>
                </c:pt>
                <c:pt idx="8">
                  <c:v>0.94685428579051989</c:v>
                </c:pt>
                <c:pt idx="9">
                  <c:v>1.1220858163228811</c:v>
                </c:pt>
                <c:pt idx="10">
                  <c:v>1.0101986564677123</c:v>
                </c:pt>
                <c:pt idx="11">
                  <c:v>1.0215864714581522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Trend!$F$200</c:f>
              <c:strCache>
                <c:ptCount val="1"/>
                <c:pt idx="0">
                  <c:v>2003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Trend!$F$201:$F$212</c:f>
              <c:numCache>
                <c:formatCode>0.00</c:formatCode>
                <c:ptCount val="12"/>
                <c:pt idx="0">
                  <c:v>1.0283119747124934</c:v>
                </c:pt>
                <c:pt idx="1">
                  <c:v>0.94485222577506689</c:v>
                </c:pt>
                <c:pt idx="2">
                  <c:v>1.0238622967838287</c:v>
                </c:pt>
                <c:pt idx="3">
                  <c:v>1.0135815953963239</c:v>
                </c:pt>
                <c:pt idx="4">
                  <c:v>1.0597142923503535</c:v>
                </c:pt>
                <c:pt idx="5">
                  <c:v>1.0745998924818287</c:v>
                </c:pt>
                <c:pt idx="6">
                  <c:v>1.0288795854489787</c:v>
                </c:pt>
                <c:pt idx="7">
                  <c:v>0.84881892846060991</c:v>
                </c:pt>
                <c:pt idx="8">
                  <c:v>1.0120243086615621</c:v>
                </c:pt>
                <c:pt idx="9">
                  <c:v>1.0180869918204101</c:v>
                </c:pt>
                <c:pt idx="10">
                  <c:v>0.94426511353156639</c:v>
                </c:pt>
                <c:pt idx="11">
                  <c:v>1.0030027945769751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Trend!$G$200</c:f>
              <c:strCache>
                <c:ptCount val="1"/>
                <c:pt idx="0">
                  <c:v>2004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Trend!$G$201:$G$212</c:f>
              <c:numCache>
                <c:formatCode>0.00</c:formatCode>
                <c:ptCount val="12"/>
                <c:pt idx="0">
                  <c:v>1.0886548117257573</c:v>
                </c:pt>
                <c:pt idx="1">
                  <c:v>0.97426215723104281</c:v>
                </c:pt>
                <c:pt idx="2">
                  <c:v>0.97576776698574952</c:v>
                </c:pt>
                <c:pt idx="3">
                  <c:v>1.0140729817728813</c:v>
                </c:pt>
                <c:pt idx="4">
                  <c:v>0.99915651531440974</c:v>
                </c:pt>
                <c:pt idx="5">
                  <c:v>0.92282912418405338</c:v>
                </c:pt>
                <c:pt idx="6">
                  <c:v>0.99564653805753855</c:v>
                </c:pt>
                <c:pt idx="7">
                  <c:v>0.87965215582545675</c:v>
                </c:pt>
                <c:pt idx="8">
                  <c:v>0.93161916583533799</c:v>
                </c:pt>
                <c:pt idx="9">
                  <c:v>1.1019385897520317</c:v>
                </c:pt>
                <c:pt idx="10">
                  <c:v>1.0210761697503636</c:v>
                </c:pt>
                <c:pt idx="11">
                  <c:v>1.0953240235653769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Trend!$H$200</c:f>
              <c:strCache>
                <c:ptCount val="1"/>
                <c:pt idx="0">
                  <c:v>2005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Trend!$H$201:$H$212</c:f>
              <c:numCache>
                <c:formatCode>0.00</c:formatCode>
                <c:ptCount val="12"/>
                <c:pt idx="0">
                  <c:v>1.0240389116134847</c:v>
                </c:pt>
                <c:pt idx="1">
                  <c:v>1.007318162842556</c:v>
                </c:pt>
                <c:pt idx="2">
                  <c:v>1.074045618696694</c:v>
                </c:pt>
                <c:pt idx="3">
                  <c:v>1.069240700181022</c:v>
                </c:pt>
                <c:pt idx="4">
                  <c:v>0.948806803568502</c:v>
                </c:pt>
                <c:pt idx="5">
                  <c:v>0.93483659363358207</c:v>
                </c:pt>
                <c:pt idx="6">
                  <c:v>0.90900796567409936</c:v>
                </c:pt>
                <c:pt idx="7">
                  <c:v>0.87282536691971624</c:v>
                </c:pt>
                <c:pt idx="8">
                  <c:v>1.0101264580415699</c:v>
                </c:pt>
                <c:pt idx="9">
                  <c:v>1.1335786189430235</c:v>
                </c:pt>
                <c:pt idx="10">
                  <c:v>1.0016271498573963</c:v>
                </c:pt>
                <c:pt idx="11">
                  <c:v>1.0145476500283508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Trend!$I$200</c:f>
              <c:strCache>
                <c:ptCount val="1"/>
                <c:pt idx="0">
                  <c:v>2006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Trend!$I$201:$I$212</c:f>
              <c:numCache>
                <c:formatCode>0.00</c:formatCode>
                <c:ptCount val="12"/>
                <c:pt idx="0">
                  <c:v>1.0613448505156802</c:v>
                </c:pt>
                <c:pt idx="1">
                  <c:v>0.99591946099507167</c:v>
                </c:pt>
                <c:pt idx="2">
                  <c:v>0.9426149138421881</c:v>
                </c:pt>
                <c:pt idx="3">
                  <c:v>0.97435713935761281</c:v>
                </c:pt>
                <c:pt idx="4">
                  <c:v>1.0852404967571767</c:v>
                </c:pt>
                <c:pt idx="5">
                  <c:v>1.0808426167149527</c:v>
                </c:pt>
                <c:pt idx="6">
                  <c:v>1.0052464421193743</c:v>
                </c:pt>
                <c:pt idx="7">
                  <c:v>0.86366721989130057</c:v>
                </c:pt>
                <c:pt idx="8">
                  <c:v>0.95923112175153746</c:v>
                </c:pt>
                <c:pt idx="9">
                  <c:v>1.009979606292523</c:v>
                </c:pt>
                <c:pt idx="10">
                  <c:v>1.04144310014632</c:v>
                </c:pt>
                <c:pt idx="11">
                  <c:v>0.98011303161626295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Trend!$J$200</c:f>
              <c:strCache>
                <c:ptCount val="1"/>
                <c:pt idx="0">
                  <c:v>2007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Trend!$J$201:$J$212</c:f>
              <c:numCache>
                <c:formatCode>0.00</c:formatCode>
                <c:ptCount val="12"/>
                <c:pt idx="0">
                  <c:v>1.0035544094052027</c:v>
                </c:pt>
                <c:pt idx="1">
                  <c:v>0.9757959706201097</c:v>
                </c:pt>
                <c:pt idx="2">
                  <c:v>1.0680786019323147</c:v>
                </c:pt>
                <c:pt idx="3">
                  <c:v>0.97528643665240922</c:v>
                </c:pt>
                <c:pt idx="4">
                  <c:v>0.99987412318186863</c:v>
                </c:pt>
                <c:pt idx="5">
                  <c:v>1.0057823626547444</c:v>
                </c:pt>
                <c:pt idx="6">
                  <c:v>1.0911472055875211</c:v>
                </c:pt>
                <c:pt idx="7">
                  <c:v>0.95177616483008121</c:v>
                </c:pt>
                <c:pt idx="8">
                  <c:v>0.89418772365162968</c:v>
                </c:pt>
                <c:pt idx="9">
                  <c:v>0.91920669110299535</c:v>
                </c:pt>
                <c:pt idx="10">
                  <c:v>1.1487113092850645</c:v>
                </c:pt>
                <c:pt idx="11">
                  <c:v>0.96659900109605823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Trend!$K$200</c:f>
              <c:strCache>
                <c:ptCount val="1"/>
                <c:pt idx="0">
                  <c:v>2008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Trend!$K$201:$K$212</c:f>
              <c:numCache>
                <c:formatCode>0.00</c:formatCode>
                <c:ptCount val="12"/>
                <c:pt idx="0">
                  <c:v>1.173985166064152</c:v>
                </c:pt>
                <c:pt idx="1">
                  <c:v>0.94756544686181132</c:v>
                </c:pt>
                <c:pt idx="2">
                  <c:v>1.1189831286463801</c:v>
                </c:pt>
                <c:pt idx="3">
                  <c:v>0.87974794902124309</c:v>
                </c:pt>
                <c:pt idx="4">
                  <c:v>0.84878971218851185</c:v>
                </c:pt>
                <c:pt idx="5">
                  <c:v>1.0053221878907259</c:v>
                </c:pt>
                <c:pt idx="6">
                  <c:v>1.1998824526770955</c:v>
                </c:pt>
                <c:pt idx="7">
                  <c:v>0.87594143582729367</c:v>
                </c:pt>
                <c:pt idx="8">
                  <c:v>0.92901020584499971</c:v>
                </c:pt>
                <c:pt idx="9">
                  <c:v>1.0053166295389921</c:v>
                </c:pt>
                <c:pt idx="10">
                  <c:v>1.0726519498979985</c:v>
                </c:pt>
                <c:pt idx="11">
                  <c:v>0.942803735540796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Trend!$L$200</c:f>
              <c:strCache>
                <c:ptCount val="1"/>
                <c:pt idx="0">
                  <c:v>2009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Trend!$L$201:$L$212</c:f>
              <c:numCache>
                <c:formatCode>0.00</c:formatCode>
                <c:ptCount val="12"/>
                <c:pt idx="0">
                  <c:v>0.88361985021842337</c:v>
                </c:pt>
                <c:pt idx="1">
                  <c:v>1.0417321333669716</c:v>
                </c:pt>
                <c:pt idx="2">
                  <c:v>1.179483981029753</c:v>
                </c:pt>
                <c:pt idx="3">
                  <c:v>1.024361739552571</c:v>
                </c:pt>
                <c:pt idx="4">
                  <c:v>1.0089323306580908</c:v>
                </c:pt>
                <c:pt idx="5">
                  <c:v>1.027196039553973</c:v>
                </c:pt>
                <c:pt idx="6">
                  <c:v>0.90411334611886474</c:v>
                </c:pt>
                <c:pt idx="7">
                  <c:v>0.97112942002677594</c:v>
                </c:pt>
                <c:pt idx="8">
                  <c:v>1.006888019771778</c:v>
                </c:pt>
                <c:pt idx="9">
                  <c:v>0.98045272679687689</c:v>
                </c:pt>
                <c:pt idx="10">
                  <c:v>0.94506587614354842</c:v>
                </c:pt>
                <c:pt idx="11">
                  <c:v>1.0270245367623736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Trend!$M$200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Trend!$M$201:$M$212</c:f>
              <c:numCache>
                <c:formatCode>0.00</c:formatCode>
                <c:ptCount val="12"/>
                <c:pt idx="0">
                  <c:v>0.99953072945265242</c:v>
                </c:pt>
                <c:pt idx="1">
                  <c:v>0.9985726968139127</c:v>
                </c:pt>
                <c:pt idx="2">
                  <c:v>0.93546593706350945</c:v>
                </c:pt>
                <c:pt idx="3">
                  <c:v>0.86914252839975326</c:v>
                </c:pt>
                <c:pt idx="4">
                  <c:v>1.1562202962288279</c:v>
                </c:pt>
                <c:pt idx="5">
                  <c:v>0.92782929954644833</c:v>
                </c:pt>
                <c:pt idx="6">
                  <c:v>1.098706710526169</c:v>
                </c:pt>
                <c:pt idx="7">
                  <c:v>0.96544088446490128</c:v>
                </c:pt>
                <c:pt idx="8">
                  <c:v>0.96687691302229128</c:v>
                </c:pt>
                <c:pt idx="9">
                  <c:v>1.0268315451557992</c:v>
                </c:pt>
                <c:pt idx="10">
                  <c:v>1.0282446885555301</c:v>
                </c:pt>
                <c:pt idx="11">
                  <c:v>1.0271377707702056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Trend!$N$200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Trend!$N$201:$N$212</c:f>
              <c:numCache>
                <c:formatCode>0.00</c:formatCode>
                <c:ptCount val="12"/>
                <c:pt idx="0">
                  <c:v>1.016987565029595</c:v>
                </c:pt>
                <c:pt idx="1">
                  <c:v>0.97869098353562334</c:v>
                </c:pt>
                <c:pt idx="2">
                  <c:v>0.98507810948067887</c:v>
                </c:pt>
                <c:pt idx="3">
                  <c:v>0.96243402844950121</c:v>
                </c:pt>
                <c:pt idx="4">
                  <c:v>0.99026343597749522</c:v>
                </c:pt>
                <c:pt idx="5">
                  <c:v>1.0440081661151506</c:v>
                </c:pt>
                <c:pt idx="6">
                  <c:v>0.95052229093169727</c:v>
                </c:pt>
                <c:pt idx="7">
                  <c:v>0.99337522109863918</c:v>
                </c:pt>
                <c:pt idx="8">
                  <c:v>1.0127096347808004</c:v>
                </c:pt>
                <c:pt idx="9">
                  <c:v>1.0081601379913372</c:v>
                </c:pt>
                <c:pt idx="10">
                  <c:v>0.96133683690412852</c:v>
                </c:pt>
                <c:pt idx="11">
                  <c:v>1.0964335897053539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Trend!$O$200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Trend!$O$201:$O$212</c:f>
              <c:numCache>
                <c:formatCode>0.00</c:formatCode>
                <c:ptCount val="12"/>
                <c:pt idx="0">
                  <c:v>0.97949943718618282</c:v>
                </c:pt>
                <c:pt idx="1">
                  <c:v>0.97695891462483686</c:v>
                </c:pt>
                <c:pt idx="2">
                  <c:v>0.99462609288255943</c:v>
                </c:pt>
                <c:pt idx="3">
                  <c:v>0.98662062486496993</c:v>
                </c:pt>
                <c:pt idx="4">
                  <c:v>1.0626393819119375</c:v>
                </c:pt>
                <c:pt idx="5">
                  <c:v>1.0635582868981432</c:v>
                </c:pt>
                <c:pt idx="6">
                  <c:v>0.99230952412933282</c:v>
                </c:pt>
                <c:pt idx="7">
                  <c:v>0.88069148117586216</c:v>
                </c:pt>
                <c:pt idx="8">
                  <c:v>1.0541513181000015</c:v>
                </c:pt>
                <c:pt idx="9">
                  <c:v>0.89299809078225845</c:v>
                </c:pt>
                <c:pt idx="10">
                  <c:v>1.0215979512033355</c:v>
                </c:pt>
                <c:pt idx="11">
                  <c:v>1.0943488962405794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Trend!$P$200</c:f>
              <c:strCache>
                <c:ptCount val="1"/>
                <c:pt idx="0">
                  <c:v>2013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Trend!$P$201:$P$212</c:f>
              <c:numCache>
                <c:formatCode>0.00</c:formatCode>
                <c:ptCount val="12"/>
                <c:pt idx="0">
                  <c:v>0.97760952046993621</c:v>
                </c:pt>
                <c:pt idx="1">
                  <c:v>0.99074157173600497</c:v>
                </c:pt>
                <c:pt idx="2">
                  <c:v>0.99924217225565104</c:v>
                </c:pt>
                <c:pt idx="3">
                  <c:v>0.99175200777107064</c:v>
                </c:pt>
                <c:pt idx="4">
                  <c:v>0.98147260664585012</c:v>
                </c:pt>
                <c:pt idx="5">
                  <c:v>1.0560931932893285</c:v>
                </c:pt>
                <c:pt idx="6">
                  <c:v>0.97669242819377622</c:v>
                </c:pt>
                <c:pt idx="7">
                  <c:v>0.90388605813677703</c:v>
                </c:pt>
                <c:pt idx="8">
                  <c:v>1.0421762349322941</c:v>
                </c:pt>
                <c:pt idx="9">
                  <c:v>0.99699308083299376</c:v>
                </c:pt>
                <c:pt idx="10">
                  <c:v>0.97618601277066241</c:v>
                </c:pt>
                <c:pt idx="11">
                  <c:v>1.1071551129656549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Trend!$Q$200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Trend!$Q$201:$Q$212</c:f>
              <c:numCache>
                <c:formatCode>0.00</c:formatCode>
                <c:ptCount val="12"/>
                <c:pt idx="0">
                  <c:v>0.99813218658749248</c:v>
                </c:pt>
                <c:pt idx="1">
                  <c:v>0.99618762115467274</c:v>
                </c:pt>
                <c:pt idx="2">
                  <c:v>0.99485884554841242</c:v>
                </c:pt>
                <c:pt idx="3">
                  <c:v>0.9837920036071276</c:v>
                </c:pt>
                <c:pt idx="4">
                  <c:v>0.97876581961911691</c:v>
                </c:pt>
                <c:pt idx="5">
                  <c:v>1.06759623806043</c:v>
                </c:pt>
                <c:pt idx="6">
                  <c:v>0.97349933375762421</c:v>
                </c:pt>
                <c:pt idx="7">
                  <c:v>0.89579040657845455</c:v>
                </c:pt>
                <c:pt idx="8">
                  <c:v>1.0886696486481839</c:v>
                </c:pt>
                <c:pt idx="9">
                  <c:v>1.0503296642359228</c:v>
                </c:pt>
                <c:pt idx="10">
                  <c:v>0.88131678988335038</c:v>
                </c:pt>
                <c:pt idx="11">
                  <c:v>1.0910614423192133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Trend!$R$200</c:f>
              <c:strCache>
                <c:ptCount val="1"/>
                <c:pt idx="0">
                  <c:v>2015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Trend!$R$201:$R$212</c:f>
              <c:numCache>
                <c:formatCode>0.00</c:formatCode>
                <c:ptCount val="12"/>
                <c:pt idx="0">
                  <c:v>0.97867239835853392</c:v>
                </c:pt>
                <c:pt idx="1">
                  <c:v>0.99984247123244152</c:v>
                </c:pt>
                <c:pt idx="2">
                  <c:v>1.0405096375976426</c:v>
                </c:pt>
                <c:pt idx="3">
                  <c:v>0.97589697238552664</c:v>
                </c:pt>
                <c:pt idx="4">
                  <c:v>0.94551833048385014</c:v>
                </c:pt>
                <c:pt idx="5">
                  <c:v>1.0656860386593152</c:v>
                </c:pt>
                <c:pt idx="6">
                  <c:v>0.99817906478631468</c:v>
                </c:pt>
                <c:pt idx="7">
                  <c:v>1.0041888557680396</c:v>
                </c:pt>
                <c:pt idx="8">
                  <c:v>1.015081273806516</c:v>
                </c:pt>
                <c:pt idx="9">
                  <c:v>0.97397415744099036</c:v>
                </c:pt>
                <c:pt idx="10">
                  <c:v>0.93189646642973212</c:v>
                </c:pt>
                <c:pt idx="11">
                  <c:v>1.0705543330510956</c:v>
                </c:pt>
              </c:numCache>
            </c:numRef>
          </c:val>
          <c:smooth val="0"/>
        </c:ser>
        <c:ser>
          <c:idx val="22"/>
          <c:order val="16"/>
          <c:tx>
            <c:strRef>
              <c:f>Trend!$Y$200</c:f>
              <c:strCache>
                <c:ptCount val="1"/>
                <c:pt idx="0">
                  <c:v>Avg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Trend!$Y$201:$Y$212</c:f>
              <c:numCache>
                <c:formatCode>0.00</c:formatCode>
                <c:ptCount val="12"/>
                <c:pt idx="0">
                  <c:v>1.0229626072773623</c:v>
                </c:pt>
                <c:pt idx="1">
                  <c:v>0.98612770608694167</c:v>
                </c:pt>
                <c:pt idx="2">
                  <c:v>1.0249175189743338</c:v>
                </c:pt>
                <c:pt idx="3">
                  <c:v>0.97984786311958916</c:v>
                </c:pt>
                <c:pt idx="4">
                  <c:v>0.99078550314996239</c:v>
                </c:pt>
                <c:pt idx="5">
                  <c:v>1.0234376213857299</c:v>
                </c:pt>
                <c:pt idx="6">
                  <c:v>1.0034816520390697</c:v>
                </c:pt>
                <c:pt idx="7">
                  <c:v>0.9068078054942228</c:v>
                </c:pt>
                <c:pt idx="8">
                  <c:v>0.98943361349983427</c:v>
                </c:pt>
                <c:pt idx="9">
                  <c:v>1.0270726855056975</c:v>
                </c:pt>
                <c:pt idx="10">
                  <c:v>0.99892679108110038</c:v>
                </c:pt>
                <c:pt idx="11">
                  <c:v>1.0461986323861554</c:v>
                </c:pt>
              </c:numCache>
            </c:numRef>
          </c:val>
          <c:smooth val="0"/>
        </c:ser>
        <c:ser>
          <c:idx val="24"/>
          <c:order val="17"/>
          <c:tx>
            <c:v>Growth-Adjusted</c:v>
          </c:tx>
          <c:spPr>
            <a:ln w="635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Trend!$AC$201:$AC$212</c:f>
              <c:numCache>
                <c:formatCode>0.00</c:formatCode>
                <c:ptCount val="12"/>
                <c:pt idx="0">
                  <c:v>1.0255592967747804</c:v>
                </c:pt>
                <c:pt idx="1">
                  <c:v>0.98453142081068845</c:v>
                </c:pt>
                <c:pt idx="2">
                  <c:v>1.0080557212431154</c:v>
                </c:pt>
                <c:pt idx="3">
                  <c:v>0.99408559635728755</c:v>
                </c:pt>
                <c:pt idx="4">
                  <c:v>0.98656263234517505</c:v>
                </c:pt>
                <c:pt idx="5">
                  <c:v>1.0340726710438155</c:v>
                </c:pt>
                <c:pt idx="6">
                  <c:v>0.98015472647628876</c:v>
                </c:pt>
                <c:pt idx="7">
                  <c:v>0.89538641522987616</c:v>
                </c:pt>
                <c:pt idx="8">
                  <c:v>1.0028312461422209</c:v>
                </c:pt>
                <c:pt idx="9">
                  <c:v>1.041779614624708</c:v>
                </c:pt>
                <c:pt idx="10">
                  <c:v>0.98234623611795546</c:v>
                </c:pt>
                <c:pt idx="11">
                  <c:v>1.0646344228340874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231424"/>
        <c:axId val="442438016"/>
      </c:lineChart>
      <c:catAx>
        <c:axId val="442231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42438016"/>
        <c:crosses val="autoZero"/>
        <c:auto val="1"/>
        <c:lblAlgn val="ctr"/>
        <c:lblOffset val="100"/>
        <c:noMultiLvlLbl val="0"/>
      </c:catAx>
      <c:valAx>
        <c:axId val="442438016"/>
        <c:scaling>
          <c:orientation val="minMax"/>
          <c:max val="1.3"/>
          <c:min val="0.70000000000000007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42231424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>
                <a:solidFill>
                  <a:srgbClr val="0033CC"/>
                </a:solidFill>
              </a:rPr>
              <a:t>NYSE Monthly Sales Volumes</a:t>
            </a:r>
            <a:endParaRPr lang="en-US" sz="1800">
              <a:solidFill>
                <a:srgbClr val="0033CC"/>
              </a:solidFill>
            </a:endParaRPr>
          </a:p>
          <a:p>
            <a:pPr>
              <a:defRPr/>
            </a:pPr>
            <a:r>
              <a:rPr lang="en-US"/>
              <a:t>Seasonally-Adjusted</a:t>
            </a:r>
          </a:p>
        </c:rich>
      </c:tx>
      <c:layout>
        <c:manualLayout>
          <c:xMode val="edge"/>
          <c:yMode val="edge"/>
          <c:x val="0.2306849315068493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258206643837114E-2"/>
          <c:y val="0.1115347314258985"/>
          <c:w val="0.90072818286910816"/>
          <c:h val="0.84140235440866917"/>
        </c:manualLayout>
      </c:layout>
      <c:barChart>
        <c:barDir val="col"/>
        <c:grouping val="clustered"/>
        <c:varyColors val="0"/>
        <c:ser>
          <c:idx val="5"/>
          <c:order val="4"/>
          <c:tx>
            <c:strRef>
              <c:f>Inputs!$G$10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5000"/>
              </a:srgbClr>
            </a:solidFill>
          </c:spPr>
          <c:invertIfNegative val="0"/>
          <c:cat>
            <c:numRef>
              <c:f>Calc!$A$11:$A$262</c:f>
              <c:numCache>
                <c:formatCode>[$-409]mmm\-yy;@</c:formatCode>
                <c:ptCount val="25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</c:numCache>
            </c:numRef>
          </c:cat>
          <c:val>
            <c:numRef>
              <c:f>Inputs!$G$119:$G$406</c:f>
              <c:numCache>
                <c:formatCode>General</c:formatCode>
                <c:ptCount val="255"/>
                <c:pt idx="202" formatCode="0_);[Red]\(0\)">
                  <c:v>999999999999</c:v>
                </c:pt>
                <c:pt idx="203" formatCode="0_);[Red]\(0\)">
                  <c:v>999999999999</c:v>
                </c:pt>
                <c:pt idx="204" formatCode="0_);[Red]\(0\)">
                  <c:v>999999999999</c:v>
                </c:pt>
                <c:pt idx="205" formatCode="0_);[Red]\(0\)">
                  <c:v>999999999999</c:v>
                </c:pt>
                <c:pt idx="206" formatCode="0_);[Red]\(0\)">
                  <c:v>999999999999</c:v>
                </c:pt>
                <c:pt idx="207" formatCode="0_);[Red]\(0\)">
                  <c:v>999999999999</c:v>
                </c:pt>
                <c:pt idx="208" formatCode="0_);[Red]\(0\)">
                  <c:v>999999999999</c:v>
                </c:pt>
                <c:pt idx="209" formatCode="0_);[Red]\(0\)">
                  <c:v>999999999999</c:v>
                </c:pt>
                <c:pt idx="210" formatCode="0_);[Red]\(0\)">
                  <c:v>999999999999</c:v>
                </c:pt>
                <c:pt idx="211" formatCode="0_);[Red]\(0\)">
                  <c:v>999999999999</c:v>
                </c:pt>
                <c:pt idx="212" formatCode="0_);[Red]\(0\)">
                  <c:v>999999999999</c:v>
                </c:pt>
                <c:pt idx="213" formatCode="0_);[Red]\(0\)">
                  <c:v>999999999999</c:v>
                </c:pt>
                <c:pt idx="214" formatCode="0_);[Red]\(0\)">
                  <c:v>999999999999</c:v>
                </c:pt>
                <c:pt idx="215" formatCode="0_);[Red]\(0\)">
                  <c:v>999999999999</c:v>
                </c:pt>
                <c:pt idx="216" formatCode="0_);[Red]\(0\)">
                  <c:v>999999999999</c:v>
                </c:pt>
                <c:pt idx="217" formatCode="0_);[Red]\(0\)">
                  <c:v>999999999999</c:v>
                </c:pt>
                <c:pt idx="218" formatCode="0_);[Red]\(0\)">
                  <c:v>999999999999</c:v>
                </c:pt>
                <c:pt idx="219" formatCode="0_);[Red]\(0\)">
                  <c:v>999999999999</c:v>
                </c:pt>
                <c:pt idx="220" formatCode="0_);[Red]\(0\)">
                  <c:v>999999999999</c:v>
                </c:pt>
                <c:pt idx="221" formatCode="0_);[Red]\(0\)">
                  <c:v>999999999999</c:v>
                </c:pt>
                <c:pt idx="222" formatCode="0_);[Red]\(0\)">
                  <c:v>999999999999</c:v>
                </c:pt>
                <c:pt idx="223" formatCode="0_);[Red]\(0\)">
                  <c:v>999999999999</c:v>
                </c:pt>
                <c:pt idx="224" formatCode="0_);[Red]\(0\)">
                  <c:v>999999999999</c:v>
                </c:pt>
                <c:pt idx="225" formatCode="0_);[Red]\(0\)">
                  <c:v>999999999999</c:v>
                </c:pt>
                <c:pt idx="226" formatCode="0_);[Red]\(0\)">
                  <c:v>999999999999</c:v>
                </c:pt>
                <c:pt idx="227" formatCode="0_);[Red]\(0\)">
                  <c:v>999999999999</c:v>
                </c:pt>
                <c:pt idx="228" formatCode="0_);[Red]\(0\)">
                  <c:v>999999999999</c:v>
                </c:pt>
                <c:pt idx="229" formatCode="0_);[Red]\(0\)">
                  <c:v>999999999999</c:v>
                </c:pt>
                <c:pt idx="230" formatCode="0_);[Red]\(0\)">
                  <c:v>999999999999</c:v>
                </c:pt>
                <c:pt idx="231" formatCode="0_);[Red]\(0\)">
                  <c:v>999999999999</c:v>
                </c:pt>
                <c:pt idx="232" formatCode="0_);[Red]\(0\)">
                  <c:v>999999999999</c:v>
                </c:pt>
                <c:pt idx="233" formatCode="0_);[Red]\(0\)">
                  <c:v>999999999999</c:v>
                </c:pt>
                <c:pt idx="234" formatCode="0_);[Red]\(0\)">
                  <c:v>999999999999</c:v>
                </c:pt>
                <c:pt idx="235" formatCode="0_);[Red]\(0\)">
                  <c:v>999999999999</c:v>
                </c:pt>
                <c:pt idx="236" formatCode="0_);[Red]\(0\)">
                  <c:v>999999999999</c:v>
                </c:pt>
                <c:pt idx="237" formatCode="0_);[Red]\(0\)">
                  <c:v>999999999999</c:v>
                </c:pt>
                <c:pt idx="238" formatCode="0_);[Red]\(0\)">
                  <c:v>999999999999</c:v>
                </c:pt>
                <c:pt idx="239" formatCode="0_);[Red]\(0\)">
                  <c:v>999999999999</c:v>
                </c:pt>
                <c:pt idx="240" formatCode="0_);[Red]\(0\)">
                  <c:v>999999999999</c:v>
                </c:pt>
                <c:pt idx="241" formatCode="0_);[Red]\(0\)">
                  <c:v>999999999999</c:v>
                </c:pt>
                <c:pt idx="242" formatCode="0_);[Red]\(0\)">
                  <c:v>999999999999</c:v>
                </c:pt>
                <c:pt idx="243" formatCode="0_);[Red]\(0\)">
                  <c:v>999999999999</c:v>
                </c:pt>
                <c:pt idx="244" formatCode="0_);[Red]\(0\)">
                  <c:v>999999999999</c:v>
                </c:pt>
                <c:pt idx="245" formatCode="0_);[Red]\(0\)">
                  <c:v>999999999999</c:v>
                </c:pt>
                <c:pt idx="246" formatCode="0_);[Red]\(0\)">
                  <c:v>999999999999</c:v>
                </c:pt>
                <c:pt idx="247" formatCode="0_);[Red]\(0\)">
                  <c:v>999999999999</c:v>
                </c:pt>
                <c:pt idx="248" formatCode="0_);[Red]\(0\)">
                  <c:v>999999999999</c:v>
                </c:pt>
                <c:pt idx="249" formatCode="0_);[Red]\(0\)">
                  <c:v>999999999999</c:v>
                </c:pt>
                <c:pt idx="250" formatCode="0_);[Red]\(0\)">
                  <c:v>999999999999</c:v>
                </c:pt>
                <c:pt idx="251" formatCode="0_);[Red]\(0\)">
                  <c:v>999999999999</c:v>
                </c:pt>
                <c:pt idx="252" formatCode="0_);[Red]\(0\)">
                  <c:v>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42394496"/>
        <c:axId val="442392960"/>
      </c:barChart>
      <c:lineChart>
        <c:grouping val="standard"/>
        <c:varyColors val="0"/>
        <c:ser>
          <c:idx val="0"/>
          <c:order val="0"/>
          <c:tx>
            <c:strRef>
              <c:f>Calc!$S$10</c:f>
              <c:strCache>
                <c:ptCount val="1"/>
                <c:pt idx="0">
                  <c:v>Actual (&amp; Forecast) Values</c:v>
                </c:pt>
              </c:strCache>
            </c:strRef>
          </c:tx>
          <c:spPr>
            <a:ln w="9525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Calc!$A$11:$A$263</c:f>
              <c:numCache>
                <c:formatCode>[$-409]mmm\-yy;@</c:formatCode>
                <c:ptCount val="25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</c:numCache>
            </c:numRef>
          </c:cat>
          <c:val>
            <c:numRef>
              <c:f>Calc!$S$11:$S$263</c:f>
              <c:numCache>
                <c:formatCode>#,##0.000_);[Red]\(#,##0.000\)</c:formatCode>
                <c:ptCount val="253"/>
                <c:pt idx="0">
                  <c:v>21.484254618000001</c:v>
                </c:pt>
                <c:pt idx="1">
                  <c:v>20.917632140000002</c:v>
                </c:pt>
                <c:pt idx="2">
                  <c:v>26.182766564000001</c:v>
                </c:pt>
                <c:pt idx="3">
                  <c:v>20.140405405000003</c:v>
                </c:pt>
                <c:pt idx="4">
                  <c:v>19.919341288000002</c:v>
                </c:pt>
                <c:pt idx="5">
                  <c:v>21.703321017</c:v>
                </c:pt>
                <c:pt idx="6">
                  <c:v>19.076891454000002</c:v>
                </c:pt>
                <c:pt idx="7">
                  <c:v>20.379201651000002</c:v>
                </c:pt>
                <c:pt idx="8">
                  <c:v>20.825856353000002</c:v>
                </c:pt>
                <c:pt idx="9">
                  <c:v>25.972211976000001</c:v>
                </c:pt>
                <c:pt idx="10">
                  <c:v>21.700515606</c:v>
                </c:pt>
                <c:pt idx="11">
                  <c:v>24.175307011000001</c:v>
                </c:pt>
                <c:pt idx="12">
                  <c:v>27.844005557000003</c:v>
                </c:pt>
                <c:pt idx="13">
                  <c:v>21.631058254000003</c:v>
                </c:pt>
                <c:pt idx="14">
                  <c:v>27.970177009</c:v>
                </c:pt>
                <c:pt idx="15">
                  <c:v>25.529158376000002</c:v>
                </c:pt>
                <c:pt idx="16">
                  <c:v>24.568456264000002</c:v>
                </c:pt>
                <c:pt idx="17">
                  <c:v>24.674212853</c:v>
                </c:pt>
                <c:pt idx="18">
                  <c:v>23.878290578000001</c:v>
                </c:pt>
                <c:pt idx="19">
                  <c:v>23.590734146000003</c:v>
                </c:pt>
                <c:pt idx="20">
                  <c:v>25.416713787000003</c:v>
                </c:pt>
                <c:pt idx="21">
                  <c:v>30.228520868</c:v>
                </c:pt>
                <c:pt idx="22">
                  <c:v>26.671824069000003</c:v>
                </c:pt>
                <c:pt idx="23">
                  <c:v>25.506104132000001</c:v>
                </c:pt>
                <c:pt idx="24">
                  <c:v>29.943225121000001</c:v>
                </c:pt>
                <c:pt idx="25">
                  <c:v>26.254804264000001</c:v>
                </c:pt>
                <c:pt idx="26">
                  <c:v>26.742865285000001</c:v>
                </c:pt>
                <c:pt idx="27">
                  <c:v>28.760819087000002</c:v>
                </c:pt>
                <c:pt idx="28">
                  <c:v>27.152057629000002</c:v>
                </c:pt>
                <c:pt idx="29">
                  <c:v>31.739602182000002</c:v>
                </c:pt>
                <c:pt idx="30">
                  <c:v>41.498590228000005</c:v>
                </c:pt>
                <c:pt idx="31">
                  <c:v>29.510537263000003</c:v>
                </c:pt>
                <c:pt idx="32">
                  <c:v>28.180247865000002</c:v>
                </c:pt>
                <c:pt idx="33">
                  <c:v>38.060914050000001</c:v>
                </c:pt>
                <c:pt idx="34">
                  <c:v>29.087289734000002</c:v>
                </c:pt>
                <c:pt idx="35">
                  <c:v>26.204947813</c:v>
                </c:pt>
                <c:pt idx="36">
                  <c:v>30.969338700000002</c:v>
                </c:pt>
                <c:pt idx="37">
                  <c:v>25.391557145</c:v>
                </c:pt>
                <c:pt idx="38">
                  <c:v>30.224560674000003</c:v>
                </c:pt>
                <c:pt idx="39">
                  <c:v>29.876910724000002</c:v>
                </c:pt>
                <c:pt idx="40">
                  <c:v>31.261541159000004</c:v>
                </c:pt>
                <c:pt idx="41">
                  <c:v>31.842425762000001</c:v>
                </c:pt>
                <c:pt idx="42">
                  <c:v>31.924518728000002</c:v>
                </c:pt>
                <c:pt idx="43">
                  <c:v>25.207009621000001</c:v>
                </c:pt>
                <c:pt idx="44">
                  <c:v>30.171336113000002</c:v>
                </c:pt>
                <c:pt idx="45">
                  <c:v>32.891088624000005</c:v>
                </c:pt>
                <c:pt idx="46">
                  <c:v>24.572365351000002</c:v>
                </c:pt>
                <c:pt idx="47">
                  <c:v>28.065196767000003</c:v>
                </c:pt>
                <c:pt idx="48">
                  <c:v>33.401117984000003</c:v>
                </c:pt>
                <c:pt idx="49">
                  <c:v>28.219808424</c:v>
                </c:pt>
                <c:pt idx="50">
                  <c:v>34.114416814000002</c:v>
                </c:pt>
                <c:pt idx="51">
                  <c:v>32.174532881000005</c:v>
                </c:pt>
                <c:pt idx="52">
                  <c:v>30.105487464000003</c:v>
                </c:pt>
                <c:pt idx="53">
                  <c:v>28.935464709000001</c:v>
                </c:pt>
                <c:pt idx="54">
                  <c:v>29.927647185000001</c:v>
                </c:pt>
                <c:pt idx="55">
                  <c:v>27.512945934000001</c:v>
                </c:pt>
                <c:pt idx="56">
                  <c:v>27.997327555000002</c:v>
                </c:pt>
                <c:pt idx="57">
                  <c:v>32.784492494000006</c:v>
                </c:pt>
                <c:pt idx="58">
                  <c:v>31.802235189000001</c:v>
                </c:pt>
                <c:pt idx="59">
                  <c:v>32.656786257</c:v>
                </c:pt>
                <c:pt idx="60">
                  <c:v>32.873655599000003</c:v>
                </c:pt>
                <c:pt idx="61">
                  <c:v>30.421999961000001</c:v>
                </c:pt>
                <c:pt idx="62">
                  <c:v>37.693856019000002</c:v>
                </c:pt>
                <c:pt idx="63">
                  <c:v>36.419048048000001</c:v>
                </c:pt>
                <c:pt idx="64">
                  <c:v>32.385502707000001</c:v>
                </c:pt>
                <c:pt idx="65">
                  <c:v>34.164301307999999</c:v>
                </c:pt>
                <c:pt idx="66">
                  <c:v>30.345885188</c:v>
                </c:pt>
                <c:pt idx="67">
                  <c:v>34.061626375000003</c:v>
                </c:pt>
                <c:pt idx="68">
                  <c:v>36.412751366000002</c:v>
                </c:pt>
                <c:pt idx="69">
                  <c:v>40.391356287000001</c:v>
                </c:pt>
                <c:pt idx="70">
                  <c:v>35.945223430000006</c:v>
                </c:pt>
                <c:pt idx="71">
                  <c:v>33.962724204000004</c:v>
                </c:pt>
                <c:pt idx="72">
                  <c:v>39.137795588000003</c:v>
                </c:pt>
                <c:pt idx="73">
                  <c:v>34.488949017000003</c:v>
                </c:pt>
                <c:pt idx="74">
                  <c:v>40.026956933000001</c:v>
                </c:pt>
                <c:pt idx="75">
                  <c:v>33.735219981</c:v>
                </c:pt>
                <c:pt idx="76">
                  <c:v>43.710999824000005</c:v>
                </c:pt>
                <c:pt idx="77">
                  <c:v>44.135295573000001</c:v>
                </c:pt>
                <c:pt idx="78">
                  <c:v>35.952003054999999</c:v>
                </c:pt>
                <c:pt idx="79">
                  <c:v>37.127694174000005</c:v>
                </c:pt>
                <c:pt idx="80">
                  <c:v>35.745692179999999</c:v>
                </c:pt>
                <c:pt idx="81">
                  <c:v>40.755462551000001</c:v>
                </c:pt>
                <c:pt idx="82">
                  <c:v>39.924496251000001</c:v>
                </c:pt>
                <c:pt idx="83">
                  <c:v>33.754332155</c:v>
                </c:pt>
                <c:pt idx="84">
                  <c:v>40.126502743000003</c:v>
                </c:pt>
                <c:pt idx="85">
                  <c:v>36.808791763000002</c:v>
                </c:pt>
                <c:pt idx="86">
                  <c:v>46.829835047000003</c:v>
                </c:pt>
                <c:pt idx="87">
                  <c:v>38.30505222</c:v>
                </c:pt>
                <c:pt idx="88">
                  <c:v>43.624860264000006</c:v>
                </c:pt>
                <c:pt idx="89">
                  <c:v>45.825290047999999</c:v>
                </c:pt>
                <c:pt idx="90">
                  <c:v>47.160369625000001</c:v>
                </c:pt>
                <c:pt idx="91">
                  <c:v>61.153545837000003</c:v>
                </c:pt>
                <c:pt idx="92">
                  <c:v>37.156515068000004</c:v>
                </c:pt>
                <c:pt idx="93">
                  <c:v>45.423874467000005</c:v>
                </c:pt>
                <c:pt idx="94">
                  <c:v>51.509362646000007</c:v>
                </c:pt>
                <c:pt idx="95">
                  <c:v>38.103141452000003</c:v>
                </c:pt>
                <c:pt idx="96">
                  <c:v>59.655949482000004</c:v>
                </c:pt>
                <c:pt idx="97">
                  <c:v>45.622754623000006</c:v>
                </c:pt>
                <c:pt idx="98">
                  <c:v>53.173827761000005</c:v>
                </c:pt>
                <c:pt idx="99">
                  <c:v>46.837121466000006</c:v>
                </c:pt>
                <c:pt idx="100">
                  <c:v>42.824180106</c:v>
                </c:pt>
                <c:pt idx="101">
                  <c:v>51.190697423000003</c:v>
                </c:pt>
                <c:pt idx="102">
                  <c:v>63.770261206000001</c:v>
                </c:pt>
                <c:pt idx="103">
                  <c:v>44.843193803000005</c:v>
                </c:pt>
                <c:pt idx="104">
                  <c:v>71.140371587000004</c:v>
                </c:pt>
                <c:pt idx="105">
                  <c:v>82.979153233000005</c:v>
                </c:pt>
                <c:pt idx="106">
                  <c:v>50.601787638000005</c:v>
                </c:pt>
                <c:pt idx="107">
                  <c:v>47.647674722000005</c:v>
                </c:pt>
                <c:pt idx="108">
                  <c:v>45.408325476000002</c:v>
                </c:pt>
                <c:pt idx="109">
                  <c:v>50.307080556000003</c:v>
                </c:pt>
                <c:pt idx="110">
                  <c:v>65.563601515000002</c:v>
                </c:pt>
                <c:pt idx="111">
                  <c:v>53.852271136000006</c:v>
                </c:pt>
                <c:pt idx="112">
                  <c:v>50.357624249000004</c:v>
                </c:pt>
                <c:pt idx="113">
                  <c:v>46.401479603000006</c:v>
                </c:pt>
                <c:pt idx="114">
                  <c:v>40.897598092999999</c:v>
                </c:pt>
                <c:pt idx="115">
                  <c:v>41.685621626</c:v>
                </c:pt>
                <c:pt idx="116">
                  <c:v>43.114756221</c:v>
                </c:pt>
                <c:pt idx="117">
                  <c:v>43.28880126</c:v>
                </c:pt>
                <c:pt idx="118">
                  <c:v>32.797083036000004</c:v>
                </c:pt>
                <c:pt idx="119">
                  <c:v>35.629203521000001</c:v>
                </c:pt>
                <c:pt idx="120">
                  <c:v>33.536155913000002</c:v>
                </c:pt>
                <c:pt idx="121">
                  <c:v>32.679227636</c:v>
                </c:pt>
                <c:pt idx="122">
                  <c:v>36.704678720000004</c:v>
                </c:pt>
                <c:pt idx="123">
                  <c:v>41.460068217</c:v>
                </c:pt>
                <c:pt idx="124">
                  <c:v>51.963650398000006</c:v>
                </c:pt>
                <c:pt idx="125">
                  <c:v>46.340412007000005</c:v>
                </c:pt>
                <c:pt idx="126">
                  <c:v>37.254092281000005</c:v>
                </c:pt>
                <c:pt idx="127">
                  <c:v>34.015332260000001</c:v>
                </c:pt>
                <c:pt idx="128">
                  <c:v>32.435981539000004</c:v>
                </c:pt>
                <c:pt idx="129">
                  <c:v>33.795239459000001</c:v>
                </c:pt>
                <c:pt idx="130">
                  <c:v>33.243621249</c:v>
                </c:pt>
                <c:pt idx="131">
                  <c:v>31.224261220000002</c:v>
                </c:pt>
                <c:pt idx="132">
                  <c:v>32.872255678000002</c:v>
                </c:pt>
                <c:pt idx="133">
                  <c:v>29.293741402000002</c:v>
                </c:pt>
                <c:pt idx="134">
                  <c:v>35.639520246000004</c:v>
                </c:pt>
                <c:pt idx="135">
                  <c:v>26.609823463000001</c:v>
                </c:pt>
                <c:pt idx="136">
                  <c:v>28.704234993</c:v>
                </c:pt>
                <c:pt idx="137">
                  <c:v>31.901730440000001</c:v>
                </c:pt>
                <c:pt idx="138">
                  <c:v>26.212731249000001</c:v>
                </c:pt>
                <c:pt idx="139">
                  <c:v>48.450443359000005</c:v>
                </c:pt>
                <c:pt idx="140">
                  <c:v>35.241369472000002</c:v>
                </c:pt>
                <c:pt idx="141">
                  <c:v>34.277196833000005</c:v>
                </c:pt>
                <c:pt idx="142">
                  <c:v>29.219173196000003</c:v>
                </c:pt>
                <c:pt idx="143">
                  <c:v>25.445277771000001</c:v>
                </c:pt>
                <c:pt idx="144">
                  <c:v>24.347363291000001</c:v>
                </c:pt>
                <c:pt idx="145">
                  <c:v>23.702153069000001</c:v>
                </c:pt>
                <c:pt idx="146">
                  <c:v>26.482454224000001</c:v>
                </c:pt>
                <c:pt idx="147">
                  <c:v>23.408222414000001</c:v>
                </c:pt>
                <c:pt idx="148">
                  <c:v>27.860248963</c:v>
                </c:pt>
                <c:pt idx="149">
                  <c:v>26.812696751000001</c:v>
                </c:pt>
                <c:pt idx="150">
                  <c:v>23.607406124000001</c:v>
                </c:pt>
                <c:pt idx="151">
                  <c:v>22.290327400000002</c:v>
                </c:pt>
                <c:pt idx="152">
                  <c:v>22.034393190000003</c:v>
                </c:pt>
                <c:pt idx="153">
                  <c:v>22.082518140000001</c:v>
                </c:pt>
                <c:pt idx="154">
                  <c:v>22.804371975000002</c:v>
                </c:pt>
                <c:pt idx="155">
                  <c:v>21.363351211000001</c:v>
                </c:pt>
                <c:pt idx="156">
                  <c:v>22.593938755</c:v>
                </c:pt>
                <c:pt idx="157">
                  <c:v>20.477459356000001</c:v>
                </c:pt>
                <c:pt idx="158">
                  <c:v>21.531315067000001</c:v>
                </c:pt>
                <c:pt idx="159">
                  <c:v>23.423821078000003</c:v>
                </c:pt>
                <c:pt idx="160">
                  <c:v>23.110695875000001</c:v>
                </c:pt>
                <c:pt idx="161">
                  <c:v>25.157116545000001</c:v>
                </c:pt>
                <c:pt idx="162">
                  <c:v>20.97647989</c:v>
                </c:pt>
                <c:pt idx="163">
                  <c:v>20.093855666</c:v>
                </c:pt>
                <c:pt idx="164">
                  <c:v>21.022349770000002</c:v>
                </c:pt>
                <c:pt idx="165">
                  <c:v>22.781997409000002</c:v>
                </c:pt>
                <c:pt idx="166">
                  <c:v>18.970308171000003</c:v>
                </c:pt>
                <c:pt idx="167">
                  <c:v>20.517773031000001</c:v>
                </c:pt>
                <c:pt idx="168">
                  <c:v>21.392875492000002</c:v>
                </c:pt>
                <c:pt idx="169">
                  <c:v>20.379185041</c:v>
                </c:pt>
                <c:pt idx="170">
                  <c:v>22.363071612000002</c:v>
                </c:pt>
                <c:pt idx="171">
                  <c:v>21.909535456</c:v>
                </c:pt>
                <c:pt idx="172">
                  <c:v>19.503023943000002</c:v>
                </c:pt>
                <c:pt idx="173">
                  <c:v>21.366388478000001</c:v>
                </c:pt>
                <c:pt idx="174">
                  <c:v>20.237564618</c:v>
                </c:pt>
                <c:pt idx="175">
                  <c:v>17.851571212</c:v>
                </c:pt>
                <c:pt idx="176">
                  <c:v>21.684370048000002</c:v>
                </c:pt>
                <c:pt idx="177">
                  <c:v>29.249584918000004</c:v>
                </c:pt>
                <c:pt idx="178">
                  <c:v>19.750058294000002</c:v>
                </c:pt>
                <c:pt idx="179">
                  <c:v>26.228016083</c:v>
                </c:pt>
                <c:pt idx="180">
                  <c:v>23.906672805000003</c:v>
                </c:pt>
                <c:pt idx="181">
                  <c:v>21.358551491</c:v>
                </c:pt>
                <c:pt idx="182">
                  <c:v>25.555045952</c:v>
                </c:pt>
                <c:pt idx="183">
                  <c:v>22.757542628000003</c:v>
                </c:pt>
                <c:pt idx="184">
                  <c:v>20.907263254</c:v>
                </c:pt>
                <c:pt idx="185">
                  <c:v>26.086804999000002</c:v>
                </c:pt>
                <c:pt idx="186">
                  <c:v>24.478328673</c:v>
                </c:pt>
                <c:pt idx="187">
                  <c:v>27.811388159000003</c:v>
                </c:pt>
                <c:pt idx="188">
                  <c:v>28.009433276000003</c:v>
                </c:pt>
                <c:pt idx="189">
                  <c:v>27.676767311000003</c:v>
                </c:pt>
                <c:pt idx="190">
                  <c:v>23.540029687000001</c:v>
                </c:pt>
                <c:pt idx="191">
                  <c:v>26.998255265000001</c:v>
                </c:pt>
                <c:pt idx="192">
                  <c:v>29.393039089000002</c:v>
                </c:pt>
                <c:pt idx="193">
                  <c:v>29.856830425000002</c:v>
                </c:pt>
                <c:pt idx="194">
                  <c:v>29.946987219</c:v>
                </c:pt>
                <c:pt idx="195">
                  <c:v>26.183258089000002</c:v>
                </c:pt>
                <c:pt idx="196">
                  <c:v>25.757152402000003</c:v>
                </c:pt>
                <c:pt idx="197">
                  <c:v>30.123380679</c:v>
                </c:pt>
                <c:pt idx="198">
                  <c:v>22.328218346</c:v>
                </c:pt>
                <c:pt idx="199">
                  <c:v>23.489589950000003</c:v>
                </c:pt>
                <c:pt idx="200">
                  <c:v>25.281760924</c:v>
                </c:pt>
                <c:pt idx="201">
                  <c:v>22.795214250000001</c:v>
                </c:pt>
                <c:pt idx="202">
                  <c:v>22.86126958010049</c:v>
                </c:pt>
                <c:pt idx="203">
                  <c:v>24.012153181000002</c:v>
                </c:pt>
                <c:pt idx="204">
                  <c:v>21.876244125000003</c:v>
                </c:pt>
                <c:pt idx="205">
                  <c:v>21.1985165820353</c:v>
                </c:pt>
                <c:pt idx="206">
                  <c:v>25.661095580107492</c:v>
                </c:pt>
                <c:pt idx="207">
                  <c:v>20.833874279431686</c:v>
                </c:pt>
                <c:pt idx="208">
                  <c:v>24.13333064989892</c:v>
                </c:pt>
                <c:pt idx="209">
                  <c:v>24.362623613394106</c:v>
                </c:pt>
                <c:pt idx="210">
                  <c:v>21.247072420863152</c:v>
                </c:pt>
                <c:pt idx="211">
                  <c:v>25.430112337370929</c:v>
                </c:pt>
                <c:pt idx="212">
                  <c:v>21.950553969785656</c:v>
                </c:pt>
                <c:pt idx="213">
                  <c:v>23.668278205917954</c:v>
                </c:pt>
                <c:pt idx="214">
                  <c:v>22.3895755922109</c:v>
                </c:pt>
                <c:pt idx="215">
                  <c:v>20.028293617735173</c:v>
                </c:pt>
                <c:pt idx="216">
                  <c:v>23.704513016395126</c:v>
                </c:pt>
                <c:pt idx="217">
                  <c:v>20.847846044234657</c:v>
                </c:pt>
                <c:pt idx="218">
                  <c:v>22.906885615006225</c:v>
                </c:pt>
                <c:pt idx="219">
                  <c:v>22.837642402052065</c:v>
                </c:pt>
                <c:pt idx="220">
                  <c:v>23.906288959643732</c:v>
                </c:pt>
                <c:pt idx="221">
                  <c:v>23.042427616879486</c:v>
                </c:pt>
                <c:pt idx="222">
                  <c:v>21.796460441766779</c:v>
                </c:pt>
                <c:pt idx="223">
                  <c:v>25.167008042452874</c:v>
                </c:pt>
                <c:pt idx="224">
                  <c:v>20.833795614192457</c:v>
                </c:pt>
                <c:pt idx="225">
                  <c:v>24.705833942654948</c:v>
                </c:pt>
                <c:pt idx="226">
                  <c:v>22.354791045191622</c:v>
                </c:pt>
                <c:pt idx="227">
                  <c:v>19.596432398187993</c:v>
                </c:pt>
                <c:pt idx="228">
                  <c:v>23.255226313834601</c:v>
                </c:pt>
                <c:pt idx="229">
                  <c:v>20.84784604423465</c:v>
                </c:pt>
                <c:pt idx="230">
                  <c:v>23.042427616879486</c:v>
                </c:pt>
                <c:pt idx="231">
                  <c:v>22.683358950255908</c:v>
                </c:pt>
                <c:pt idx="232">
                  <c:v>23.924022641603802</c:v>
                </c:pt>
                <c:pt idx="233">
                  <c:v>21.923511952372255</c:v>
                </c:pt>
                <c:pt idx="234">
                  <c:v>23.198109650979813</c:v>
                </c:pt>
                <c:pt idx="235">
                  <c:v>24.050623790246725</c:v>
                </c:pt>
                <c:pt idx="236">
                  <c:v>21.858268270554934</c:v>
                </c:pt>
                <c:pt idx="237">
                  <c:v>24.801284718762524</c:v>
                </c:pt>
                <c:pt idx="238">
                  <c:v>21.125896751388638</c:v>
                </c:pt>
                <c:pt idx="239">
                  <c:v>20.178732393486367</c:v>
                </c:pt>
                <c:pt idx="240">
                  <c:v>23.411134574100657</c:v>
                </c:pt>
                <c:pt idx="241">
                  <c:v>20.84784604423465</c:v>
                </c:pt>
                <c:pt idx="242">
                  <c:v>24.049166591281889</c:v>
                </c:pt>
                <c:pt idx="243">
                  <c:v>22.794011996022487</c:v>
                </c:pt>
                <c:pt idx="244">
                  <c:v>21.6877149569276</c:v>
                </c:pt>
                <c:pt idx="245">
                  <c:v>24.049166591281889</c:v>
                </c:pt>
                <c:pt idx="246">
                  <c:v>24.1325696946652</c:v>
                </c:pt>
                <c:pt idx="247">
                  <c:v>22.947984608734728</c:v>
                </c:pt>
                <c:pt idx="248">
                  <c:v>22.939634589842953</c:v>
                </c:pt>
                <c:pt idx="249">
                  <c:v>23.702634148516452</c:v>
                </c:pt>
                <c:pt idx="250">
                  <c:v>21.140424604576808</c:v>
                </c:pt>
                <c:pt idx="251">
                  <c:v>21.176150537855072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Calc!$J$10</c:f>
              <c:strCache>
                <c:ptCount val="1"/>
                <c:pt idx="0">
                  <c:v>Seasonally-Adjusted: Monthly</c:v>
                </c:pt>
              </c:strCache>
            </c:strRef>
          </c:tx>
          <c:spPr>
            <a:ln w="6350"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numRef>
              <c:f>Calc!$A$11:$A$263</c:f>
              <c:numCache>
                <c:formatCode>[$-409]mmm\-yy;@</c:formatCode>
                <c:ptCount val="25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</c:numCache>
            </c:numRef>
          </c:cat>
          <c:val>
            <c:numRef>
              <c:f>Calc!$J$11:$J$263</c:f>
              <c:numCache>
                <c:formatCode>#,##0.000_);[Red]\(#,##0.000\)</c:formatCode>
                <c:ptCount val="253"/>
                <c:pt idx="0">
                  <c:v>21.676204083853072</c:v>
                </c:pt>
                <c:pt idx="1">
                  <c:v>21.550291301823385</c:v>
                </c:pt>
                <c:pt idx="2">
                  <c:v>23.444123790696612</c:v>
                </c:pt>
                <c:pt idx="3">
                  <c:v>22.167207370984471</c:v>
                </c:pt>
                <c:pt idx="4">
                  <c:v>18.881557280702769</c:v>
                </c:pt>
                <c:pt idx="5">
                  <c:v>20.397482728020233</c:v>
                </c:pt>
                <c:pt idx="6">
                  <c:v>20.540688600605563</c:v>
                </c:pt>
                <c:pt idx="7">
                  <c:v>18.233764386214258</c:v>
                </c:pt>
                <c:pt idx="8">
                  <c:v>21.598589547605336</c:v>
                </c:pt>
                <c:pt idx="9">
                  <c:v>24.967426299152056</c:v>
                </c:pt>
                <c:pt idx="10">
                  <c:v>21.958283740027646</c:v>
                </c:pt>
                <c:pt idx="11">
                  <c:v>27.368325938218057</c:v>
                </c:pt>
                <c:pt idx="12">
                  <c:v>26.521467749820097</c:v>
                </c:pt>
                <c:pt idx="13">
                  <c:v>23.468990466731167</c:v>
                </c:pt>
                <c:pt idx="14">
                  <c:v>26.24039978642163</c:v>
                </c:pt>
                <c:pt idx="15">
                  <c:v>26.810297150818137</c:v>
                </c:pt>
                <c:pt idx="16">
                  <c:v>23.184535240673629</c:v>
                </c:pt>
                <c:pt idx="17">
                  <c:v>24.294161233378528</c:v>
                </c:pt>
                <c:pt idx="18">
                  <c:v>24.893974449684521</c:v>
                </c:pt>
                <c:pt idx="19">
                  <c:v>21.214461298512163</c:v>
                </c:pt>
                <c:pt idx="20">
                  <c:v>35.17001173665362</c:v>
                </c:pt>
                <c:pt idx="21">
                  <c:v>27.703633246724269</c:v>
                </c:pt>
                <c:pt idx="22">
                  <c:v>27.064959050482415</c:v>
                </c:pt>
                <c:pt idx="23">
                  <c:v>29.541670912336397</c:v>
                </c:pt>
                <c:pt idx="24">
                  <c:v>29.067967512972189</c:v>
                </c:pt>
                <c:pt idx="25">
                  <c:v>28.4856036048891</c:v>
                </c:pt>
                <c:pt idx="26">
                  <c:v>27.817240189890441</c:v>
                </c:pt>
                <c:pt idx="27">
                  <c:v>27.250154240615434</c:v>
                </c:pt>
                <c:pt idx="28">
                  <c:v>25.643104037431328</c:v>
                </c:pt>
                <c:pt idx="29">
                  <c:v>32.804603722305224</c:v>
                </c:pt>
                <c:pt idx="30">
                  <c:v>40.533534748131146</c:v>
                </c:pt>
                <c:pt idx="31">
                  <c:v>27.810834356000825</c:v>
                </c:pt>
                <c:pt idx="32">
                  <c:v>29.215494147663684</c:v>
                </c:pt>
                <c:pt idx="33">
                  <c:v>34.671158419275869</c:v>
                </c:pt>
                <c:pt idx="34">
                  <c:v>31.257998120834909</c:v>
                </c:pt>
                <c:pt idx="35">
                  <c:v>29.515297126626397</c:v>
                </c:pt>
                <c:pt idx="36">
                  <c:v>29.944701890219193</c:v>
                </c:pt>
                <c:pt idx="37">
                  <c:v>27.549008725047862</c:v>
                </c:pt>
                <c:pt idx="38">
                  <c:v>29.890323579451056</c:v>
                </c:pt>
                <c:pt idx="39">
                  <c:v>29.627482902713044</c:v>
                </c:pt>
                <c:pt idx="40">
                  <c:v>31.015001068183413</c:v>
                </c:pt>
                <c:pt idx="41">
                  <c:v>31.490297571126519</c:v>
                </c:pt>
                <c:pt idx="42">
                  <c:v>30.188496180710043</c:v>
                </c:pt>
                <c:pt idx="43">
                  <c:v>24.936697486711072</c:v>
                </c:pt>
                <c:pt idx="44">
                  <c:v>29.768830395529346</c:v>
                </c:pt>
                <c:pt idx="45">
                  <c:v>29.984903579440264</c:v>
                </c:pt>
                <c:pt idx="46">
                  <c:v>27.845732583433769</c:v>
                </c:pt>
                <c:pt idx="47">
                  <c:v>29.615139049264897</c:v>
                </c:pt>
                <c:pt idx="48">
                  <c:v>34.167681881958011</c:v>
                </c:pt>
                <c:pt idx="49">
                  <c:v>30.617568826220765</c:v>
                </c:pt>
                <c:pt idx="50">
                  <c:v>30.705123732972886</c:v>
                </c:pt>
                <c:pt idx="51">
                  <c:v>31.952369928943021</c:v>
                </c:pt>
                <c:pt idx="52">
                  <c:v>31.523674377627977</c:v>
                </c:pt>
                <c:pt idx="53">
                  <c:v>27.154533809682775</c:v>
                </c:pt>
                <c:pt idx="54">
                  <c:v>29.335777105833657</c:v>
                </c:pt>
                <c:pt idx="55">
                  <c:v>25.95223068399633</c:v>
                </c:pt>
                <c:pt idx="56">
                  <c:v>27.52158301840656</c:v>
                </c:pt>
                <c:pt idx="57">
                  <c:v>32.924434315580065</c:v>
                </c:pt>
                <c:pt idx="58">
                  <c:v>32.4614622895377</c:v>
                </c:pt>
                <c:pt idx="59">
                  <c:v>35.217705307249894</c:v>
                </c:pt>
                <c:pt idx="60">
                  <c:v>33.167362815985747</c:v>
                </c:pt>
                <c:pt idx="61">
                  <c:v>33.00687459114846</c:v>
                </c:pt>
                <c:pt idx="62">
                  <c:v>35.604060067670268</c:v>
                </c:pt>
                <c:pt idx="63">
                  <c:v>35.858093245584421</c:v>
                </c:pt>
                <c:pt idx="64">
                  <c:v>32.189951315395753</c:v>
                </c:pt>
                <c:pt idx="65">
                  <c:v>32.085219080420003</c:v>
                </c:pt>
                <c:pt idx="66">
                  <c:v>31.561655469039639</c:v>
                </c:pt>
                <c:pt idx="67">
                  <c:v>30.657609013015907</c:v>
                </c:pt>
                <c:pt idx="68">
                  <c:v>35.89232629611783</c:v>
                </c:pt>
                <c:pt idx="69">
                  <c:v>40.746339222983671</c:v>
                </c:pt>
                <c:pt idx="70">
                  <c:v>36.420870906183993</c:v>
                </c:pt>
                <c:pt idx="71">
                  <c:v>37.318159826825983</c:v>
                </c:pt>
                <c:pt idx="72">
                  <c:v>39.50244762719602</c:v>
                </c:pt>
                <c:pt idx="73">
                  <c:v>37.485405340729258</c:v>
                </c:pt>
                <c:pt idx="74">
                  <c:v>35.879028399756066</c:v>
                </c:pt>
                <c:pt idx="75">
                  <c:v>37.18368040291638</c:v>
                </c:pt>
                <c:pt idx="76">
                  <c:v>41.522922760915236</c:v>
                </c:pt>
                <c:pt idx="77">
                  <c:v>41.462166753480552</c:v>
                </c:pt>
                <c:pt idx="78">
                  <c:v>38.662468222101616</c:v>
                </c:pt>
                <c:pt idx="79">
                  <c:v>33.303574844321609</c:v>
                </c:pt>
                <c:pt idx="80">
                  <c:v>37.084715564113736</c:v>
                </c:pt>
                <c:pt idx="81">
                  <c:v>39.148169433615273</c:v>
                </c:pt>
                <c:pt idx="82">
                  <c:v>40.472632548554479</c:v>
                </c:pt>
                <c:pt idx="83">
                  <c:v>38.188184524085955</c:v>
                </c:pt>
                <c:pt idx="84">
                  <c:v>38.356918942499526</c:v>
                </c:pt>
                <c:pt idx="85">
                  <c:v>40.006799820384067</c:v>
                </c:pt>
                <c:pt idx="86">
                  <c:v>43.916415011202922</c:v>
                </c:pt>
                <c:pt idx="87">
                  <c:v>40.216498149196639</c:v>
                </c:pt>
                <c:pt idx="88">
                  <c:v>41.34903005735886</c:v>
                </c:pt>
                <c:pt idx="89">
                  <c:v>45.063034451043841</c:v>
                </c:pt>
                <c:pt idx="90">
                  <c:v>49.026926587456252</c:v>
                </c:pt>
                <c:pt idx="91">
                  <c:v>55.05965654438117</c:v>
                </c:pt>
                <c:pt idx="92">
                  <c:v>40.41196958890631</c:v>
                </c:pt>
                <c:pt idx="93">
                  <c:v>41.660847379861004</c:v>
                </c:pt>
                <c:pt idx="94">
                  <c:v>52.21063841520477</c:v>
                </c:pt>
                <c:pt idx="95">
                  <c:v>44.058246826168002</c:v>
                </c:pt>
                <c:pt idx="96">
                  <c:v>58.126829376938339</c:v>
                </c:pt>
                <c:pt idx="97">
                  <c:v>47.060756814549542</c:v>
                </c:pt>
                <c:pt idx="98">
                  <c:v>55.745283047500799</c:v>
                </c:pt>
                <c:pt idx="99">
                  <c:v>43.96195282161235</c:v>
                </c:pt>
                <c:pt idx="100">
                  <c:v>42.545357812683271</c:v>
                </c:pt>
                <c:pt idx="101">
                  <c:v>50.546366125761594</c:v>
                </c:pt>
                <c:pt idx="102">
                  <c:v>60.513909385031859</c:v>
                </c:pt>
                <c:pt idx="103">
                  <c:v>44.312133357002999</c:v>
                </c:pt>
                <c:pt idx="104">
                  <c:v>70.209856696057415</c:v>
                </c:pt>
                <c:pt idx="105">
                  <c:v>75.757884722457376</c:v>
                </c:pt>
                <c:pt idx="106">
                  <c:v>57.30964791915499</c:v>
                </c:pt>
                <c:pt idx="107">
                  <c:v>50.219102343953537</c:v>
                </c:pt>
                <c:pt idx="108">
                  <c:v>46.479583052936512</c:v>
                </c:pt>
                <c:pt idx="109">
                  <c:v>54.677842030525667</c:v>
                </c:pt>
                <c:pt idx="110">
                  <c:v>61.774069672952507</c:v>
                </c:pt>
                <c:pt idx="111">
                  <c:v>53.533630068965913</c:v>
                </c:pt>
                <c:pt idx="112">
                  <c:v>52.613219586156433</c:v>
                </c:pt>
                <c:pt idx="113">
                  <c:v>43.719505452549221</c:v>
                </c:pt>
                <c:pt idx="114">
                  <c:v>38.400570446610793</c:v>
                </c:pt>
                <c:pt idx="115">
                  <c:v>41.16092960165571</c:v>
                </c:pt>
                <c:pt idx="116">
                  <c:v>42.587572067907146</c:v>
                </c:pt>
                <c:pt idx="117">
                  <c:v>41.383039802372679</c:v>
                </c:pt>
                <c:pt idx="118">
                  <c:v>35.153207350239882</c:v>
                </c:pt>
                <c:pt idx="119">
                  <c:v>38.124358136397426</c:v>
                </c:pt>
                <c:pt idx="120">
                  <c:v>35.645240117732278</c:v>
                </c:pt>
                <c:pt idx="121">
                  <c:v>35.518452404960435</c:v>
                </c:pt>
                <c:pt idx="122">
                  <c:v>33.187242152949459</c:v>
                </c:pt>
                <c:pt idx="123">
                  <c:v>41.021551936724293</c:v>
                </c:pt>
                <c:pt idx="124">
                  <c:v>54.430380483397457</c:v>
                </c:pt>
                <c:pt idx="125">
                  <c:v>43.566078975113705</c:v>
                </c:pt>
                <c:pt idx="126">
                  <c:v>36.568606198455193</c:v>
                </c:pt>
                <c:pt idx="127">
                  <c:v>32.049269052084185</c:v>
                </c:pt>
                <c:pt idx="128">
                  <c:v>32.013217249350667</c:v>
                </c:pt>
                <c:pt idx="129">
                  <c:v>33.909618131124091</c:v>
                </c:pt>
                <c:pt idx="130">
                  <c:v>33.867692919836351</c:v>
                </c:pt>
                <c:pt idx="131">
                  <c:v>33.742958336928282</c:v>
                </c:pt>
                <c:pt idx="132">
                  <c:v>33.165356699646317</c:v>
                </c:pt>
                <c:pt idx="133">
                  <c:v>31.838829587390805</c:v>
                </c:pt>
                <c:pt idx="134">
                  <c:v>31.968681501356528</c:v>
                </c:pt>
                <c:pt idx="135">
                  <c:v>27.815948384437657</c:v>
                </c:pt>
                <c:pt idx="136">
                  <c:v>28.550907612019682</c:v>
                </c:pt>
                <c:pt idx="137">
                  <c:v>30.027517228762125</c:v>
                </c:pt>
                <c:pt idx="138">
                  <c:v>27.272457306576197</c:v>
                </c:pt>
                <c:pt idx="139">
                  <c:v>43.624931376991213</c:v>
                </c:pt>
                <c:pt idx="140">
                  <c:v>34.77820562246346</c:v>
                </c:pt>
                <c:pt idx="141">
                  <c:v>34.537646338030186</c:v>
                </c:pt>
                <c:pt idx="142">
                  <c:v>29.645188928452029</c:v>
                </c:pt>
                <c:pt idx="143">
                  <c:v>27.982180652941675</c:v>
                </c:pt>
                <c:pt idx="144">
                  <c:v>24.574210908238605</c:v>
                </c:pt>
                <c:pt idx="145">
                  <c:v>24.452048701366078</c:v>
                </c:pt>
                <c:pt idx="146">
                  <c:v>24.834903839595576</c:v>
                </c:pt>
                <c:pt idx="147">
                  <c:v>24.576307270952842</c:v>
                </c:pt>
                <c:pt idx="148">
                  <c:v>26.406830069029098</c:v>
                </c:pt>
                <c:pt idx="149">
                  <c:v>26.366695685943348</c:v>
                </c:pt>
                <c:pt idx="150">
                  <c:v>24.5417619956072</c:v>
                </c:pt>
                <c:pt idx="151">
                  <c:v>20.069118709437966</c:v>
                </c:pt>
                <c:pt idx="152">
                  <c:v>23.964928515892009</c:v>
                </c:pt>
                <c:pt idx="153">
                  <c:v>20.253147244449742</c:v>
                </c:pt>
                <c:pt idx="154">
                  <c:v>23.114842784120789</c:v>
                </c:pt>
                <c:pt idx="155">
                  <c:v>24.702209970641373</c:v>
                </c:pt>
                <c:pt idx="156">
                  <c:v>22.014803793562049</c:v>
                </c:pt>
                <c:pt idx="157">
                  <c:v>22.256574531442144</c:v>
                </c:pt>
                <c:pt idx="158">
                  <c:v>22.393259803156958</c:v>
                </c:pt>
                <c:pt idx="159">
                  <c:v>22.171667937180352</c:v>
                </c:pt>
                <c:pt idx="160">
                  <c:v>21.888815471152508</c:v>
                </c:pt>
                <c:pt idx="161">
                  <c:v>26.001247095736943</c:v>
                </c:pt>
                <c:pt idx="162">
                  <c:v>20.489127049877784</c:v>
                </c:pt>
                <c:pt idx="163">
                  <c:v>18.931297298834235</c:v>
                </c:pt>
                <c:pt idx="164">
                  <c:v>21.792595009786361</c:v>
                </c:pt>
                <c:pt idx="165">
                  <c:v>20.814264175785432</c:v>
                </c:pt>
                <c:pt idx="166">
                  <c:v>20.347107302514772</c:v>
                </c:pt>
                <c:pt idx="167">
                  <c:v>23.039857186496054</c:v>
                </c:pt>
                <c:pt idx="168">
                  <c:v>20.705710826954626</c:v>
                </c:pt>
                <c:pt idx="169">
                  <c:v>22.149761983151915</c:v>
                </c:pt>
                <c:pt idx="170">
                  <c:v>22.081590255672136</c:v>
                </c:pt>
                <c:pt idx="171">
                  <c:v>21.797820254282488</c:v>
                </c:pt>
                <c:pt idx="172">
                  <c:v>19.376042460834125</c:v>
                </c:pt>
                <c:pt idx="173">
                  <c:v>21.097452255241215</c:v>
                </c:pt>
                <c:pt idx="174">
                  <c:v>19.204157679569828</c:v>
                </c:pt>
                <c:pt idx="175">
                  <c:v>17.640162019977691</c:v>
                </c:pt>
                <c:pt idx="176">
                  <c:v>21.400738844222868</c:v>
                </c:pt>
                <c:pt idx="177">
                  <c:v>26.704137076158251</c:v>
                </c:pt>
                <c:pt idx="178">
                  <c:v>22.36816009958385</c:v>
                </c:pt>
                <c:pt idx="179">
                  <c:v>27.643477496770263</c:v>
                </c:pt>
                <c:pt idx="180">
                  <c:v>24.470670796849188</c:v>
                </c:pt>
                <c:pt idx="181">
                  <c:v>23.214217392833007</c:v>
                </c:pt>
                <c:pt idx="182">
                  <c:v>24.118300801933106</c:v>
                </c:pt>
                <c:pt idx="183">
                  <c:v>22.583055865611925</c:v>
                </c:pt>
                <c:pt idx="184">
                  <c:v>21.84373168776176</c:v>
                </c:pt>
                <c:pt idx="185">
                  <c:v>24.579005306538367</c:v>
                </c:pt>
                <c:pt idx="186">
                  <c:v>22.983789475492838</c:v>
                </c:pt>
                <c:pt idx="187">
                  <c:v>27.461329482080355</c:v>
                </c:pt>
                <c:pt idx="188">
                  <c:v>27.666948923669914</c:v>
                </c:pt>
                <c:pt idx="189">
                  <c:v>26.458315543388647</c:v>
                </c:pt>
                <c:pt idx="190">
                  <c:v>25.231132406183576</c:v>
                </c:pt>
                <c:pt idx="191">
                  <c:v>28.888974522657207</c:v>
                </c:pt>
                <c:pt idx="192">
                  <c:v>31.241563249983447</c:v>
                </c:pt>
                <c:pt idx="193">
                  <c:v>30.930883017342143</c:v>
                </c:pt>
                <c:pt idx="194">
                  <c:v>28.397886502366827</c:v>
                </c:pt>
                <c:pt idx="195">
                  <c:v>25.747727075361411</c:v>
                </c:pt>
                <c:pt idx="196">
                  <c:v>25.619567243563534</c:v>
                </c:pt>
                <c:pt idx="197">
                  <c:v>28.353644766338029</c:v>
                </c:pt>
                <c:pt idx="198">
                  <c:v>23.230901648084735</c:v>
                </c:pt>
                <c:pt idx="199">
                  <c:v>21.150100568730121</c:v>
                </c:pt>
                <c:pt idx="200">
                  <c:v>24.949492402995848</c:v>
                </c:pt>
                <c:pt idx="201">
                  <c:v>22.968419844885567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Calc!$K$10</c:f>
              <c:strCache>
                <c:ptCount val="1"/>
                <c:pt idx="0">
                  <c:v>Seasonally-Adjusted: 3-Mo Avg</c:v>
                </c:pt>
              </c:strCache>
            </c:strRef>
          </c:tx>
          <c:spPr>
            <a:ln w="5080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Calc!$A$11:$A$263</c:f>
              <c:numCache>
                <c:formatCode>[$-409]mmm\-yy;@</c:formatCode>
                <c:ptCount val="25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</c:numCache>
            </c:numRef>
          </c:cat>
          <c:val>
            <c:numRef>
              <c:f>Calc!$K$11:$K$263</c:f>
              <c:numCache>
                <c:formatCode>#,##0.000_);[Red]\(#,##0.000\)</c:formatCode>
                <c:ptCount val="253"/>
                <c:pt idx="0">
                  <c:v>21.613247692838229</c:v>
                </c:pt>
                <c:pt idx="1">
                  <c:v>22.223539725457687</c:v>
                </c:pt>
                <c:pt idx="2">
                  <c:v>22.387207487834825</c:v>
                </c:pt>
                <c:pt idx="3">
                  <c:v>21.497629480794615</c:v>
                </c:pt>
                <c:pt idx="4">
                  <c:v>20.48208245990249</c:v>
                </c:pt>
                <c:pt idx="5">
                  <c:v>19.939909536442855</c:v>
                </c:pt>
                <c:pt idx="6">
                  <c:v>19.723978571613355</c:v>
                </c:pt>
                <c:pt idx="7">
                  <c:v>20.124347511475055</c:v>
                </c:pt>
                <c:pt idx="8">
                  <c:v>21.599926744323881</c:v>
                </c:pt>
                <c:pt idx="9">
                  <c:v>22.841433195595016</c:v>
                </c:pt>
                <c:pt idx="10">
                  <c:v>24.764678659132585</c:v>
                </c:pt>
                <c:pt idx="11">
                  <c:v>25.282692476021936</c:v>
                </c:pt>
                <c:pt idx="12">
                  <c:v>25.786261384923108</c:v>
                </c:pt>
                <c:pt idx="13">
                  <c:v>25.410286000990965</c:v>
                </c:pt>
                <c:pt idx="14">
                  <c:v>25.50656246799031</c:v>
                </c:pt>
                <c:pt idx="15">
                  <c:v>25.411744059304464</c:v>
                </c:pt>
                <c:pt idx="16">
                  <c:v>24.762997874956767</c:v>
                </c:pt>
                <c:pt idx="17">
                  <c:v>24.12422364124556</c:v>
                </c:pt>
                <c:pt idx="18">
                  <c:v>23.467532327191737</c:v>
                </c:pt>
                <c:pt idx="19">
                  <c:v>27.092815828283435</c:v>
                </c:pt>
                <c:pt idx="20">
                  <c:v>28.029368760630017</c:v>
                </c:pt>
                <c:pt idx="21">
                  <c:v>29.979534677953435</c:v>
                </c:pt>
                <c:pt idx="22">
                  <c:v>28.103421069847695</c:v>
                </c:pt>
                <c:pt idx="23">
                  <c:v>28.558199158597002</c:v>
                </c:pt>
                <c:pt idx="24">
                  <c:v>29.031747343399228</c:v>
                </c:pt>
                <c:pt idx="25">
                  <c:v>28.456937102583908</c:v>
                </c:pt>
                <c:pt idx="26">
                  <c:v>27.850999345131658</c:v>
                </c:pt>
                <c:pt idx="27">
                  <c:v>26.903499489312399</c:v>
                </c:pt>
                <c:pt idx="28">
                  <c:v>28.56595400011733</c:v>
                </c:pt>
                <c:pt idx="29">
                  <c:v>32.993747502622568</c:v>
                </c:pt>
                <c:pt idx="30">
                  <c:v>33.716324275479067</c:v>
                </c:pt>
                <c:pt idx="31">
                  <c:v>32.519954417265218</c:v>
                </c:pt>
                <c:pt idx="32">
                  <c:v>30.565828974313462</c:v>
                </c:pt>
                <c:pt idx="33">
                  <c:v>31.714883562591485</c:v>
                </c:pt>
                <c:pt idx="34">
                  <c:v>31.81481788891239</c:v>
                </c:pt>
                <c:pt idx="35">
                  <c:v>30.239332379226834</c:v>
                </c:pt>
                <c:pt idx="36">
                  <c:v>29.003002580631147</c:v>
                </c:pt>
                <c:pt idx="37">
                  <c:v>29.128011398239369</c:v>
                </c:pt>
                <c:pt idx="38">
                  <c:v>29.02227173573732</c:v>
                </c:pt>
                <c:pt idx="39">
                  <c:v>30.177602516782503</c:v>
                </c:pt>
                <c:pt idx="40">
                  <c:v>30.710927180674322</c:v>
                </c:pt>
                <c:pt idx="41">
                  <c:v>30.897931606673325</c:v>
                </c:pt>
                <c:pt idx="42">
                  <c:v>28.87183041284921</c:v>
                </c:pt>
                <c:pt idx="43">
                  <c:v>28.298008020983488</c:v>
                </c:pt>
                <c:pt idx="44">
                  <c:v>28.230143820560226</c:v>
                </c:pt>
                <c:pt idx="45">
                  <c:v>29.199822186134458</c:v>
                </c:pt>
                <c:pt idx="46">
                  <c:v>29.148591737379643</c:v>
                </c:pt>
                <c:pt idx="47">
                  <c:v>30.542851171552229</c:v>
                </c:pt>
                <c:pt idx="48">
                  <c:v>31.46679658581456</c:v>
                </c:pt>
                <c:pt idx="49">
                  <c:v>31.830124813717219</c:v>
                </c:pt>
                <c:pt idx="50">
                  <c:v>31.091687496045562</c:v>
                </c:pt>
                <c:pt idx="51">
                  <c:v>31.393722679847958</c:v>
                </c:pt>
                <c:pt idx="52">
                  <c:v>30.210192705417924</c:v>
                </c:pt>
                <c:pt idx="53">
                  <c:v>29.337995097714799</c:v>
                </c:pt>
                <c:pt idx="54">
                  <c:v>27.480847199837587</c:v>
                </c:pt>
                <c:pt idx="55">
                  <c:v>27.603196936078849</c:v>
                </c:pt>
                <c:pt idx="56">
                  <c:v>28.799416005994317</c:v>
                </c:pt>
                <c:pt idx="57">
                  <c:v>30.969159874508108</c:v>
                </c:pt>
                <c:pt idx="58">
                  <c:v>33.534533970789219</c:v>
                </c:pt>
                <c:pt idx="59">
                  <c:v>33.615510137591116</c:v>
                </c:pt>
                <c:pt idx="60">
                  <c:v>33.797314238128031</c:v>
                </c:pt>
                <c:pt idx="61">
                  <c:v>33.926099158268158</c:v>
                </c:pt>
                <c:pt idx="62">
                  <c:v>34.823009301467721</c:v>
                </c:pt>
                <c:pt idx="63">
                  <c:v>34.55070154288348</c:v>
                </c:pt>
                <c:pt idx="64">
                  <c:v>33.377754547133392</c:v>
                </c:pt>
                <c:pt idx="65">
                  <c:v>31.945608621618465</c:v>
                </c:pt>
                <c:pt idx="66">
                  <c:v>31.434827854158517</c:v>
                </c:pt>
                <c:pt idx="67">
                  <c:v>32.70386359272446</c:v>
                </c:pt>
                <c:pt idx="68">
                  <c:v>35.765424844039131</c:v>
                </c:pt>
                <c:pt idx="69">
                  <c:v>37.686512141761831</c:v>
                </c:pt>
                <c:pt idx="70">
                  <c:v>38.161789985331218</c:v>
                </c:pt>
                <c:pt idx="71">
                  <c:v>37.747159453401999</c:v>
                </c:pt>
                <c:pt idx="72">
                  <c:v>38.102004264917085</c:v>
                </c:pt>
                <c:pt idx="73">
                  <c:v>37.622293789227115</c:v>
                </c:pt>
                <c:pt idx="74">
                  <c:v>36.849371381133899</c:v>
                </c:pt>
                <c:pt idx="75">
                  <c:v>38.195210521195897</c:v>
                </c:pt>
                <c:pt idx="76">
                  <c:v>40.056256639104056</c:v>
                </c:pt>
                <c:pt idx="77">
                  <c:v>40.549185912165797</c:v>
                </c:pt>
                <c:pt idx="78">
                  <c:v>37.809403273301257</c:v>
                </c:pt>
                <c:pt idx="79">
                  <c:v>36.350252876845651</c:v>
                </c:pt>
                <c:pt idx="80">
                  <c:v>36.512153280683542</c:v>
                </c:pt>
                <c:pt idx="81">
                  <c:v>38.901839182094498</c:v>
                </c:pt>
                <c:pt idx="82">
                  <c:v>39.2696621687519</c:v>
                </c:pt>
                <c:pt idx="83">
                  <c:v>39.00591200504666</c:v>
                </c:pt>
                <c:pt idx="84">
                  <c:v>38.850634428989849</c:v>
                </c:pt>
                <c:pt idx="85">
                  <c:v>40.760044591362174</c:v>
                </c:pt>
                <c:pt idx="86">
                  <c:v>41.379904326927878</c:v>
                </c:pt>
                <c:pt idx="87">
                  <c:v>41.827314405919473</c:v>
                </c:pt>
                <c:pt idx="88">
                  <c:v>42.209520885866446</c:v>
                </c:pt>
                <c:pt idx="89">
                  <c:v>45.14633036528631</c:v>
                </c:pt>
                <c:pt idx="90">
                  <c:v>49.716539194293752</c:v>
                </c:pt>
                <c:pt idx="91">
                  <c:v>48.166184240247908</c:v>
                </c:pt>
                <c:pt idx="92">
                  <c:v>45.710824504382828</c:v>
                </c:pt>
                <c:pt idx="93">
                  <c:v>44.761151794657358</c:v>
                </c:pt>
                <c:pt idx="94">
                  <c:v>45.976577540411256</c:v>
                </c:pt>
                <c:pt idx="95">
                  <c:v>51.465238206103699</c:v>
                </c:pt>
                <c:pt idx="96">
                  <c:v>49.748611005885294</c:v>
                </c:pt>
                <c:pt idx="97">
                  <c:v>53.644289746329555</c:v>
                </c:pt>
                <c:pt idx="98">
                  <c:v>48.922664227887566</c:v>
                </c:pt>
                <c:pt idx="99">
                  <c:v>47.417531227265471</c:v>
                </c:pt>
                <c:pt idx="100">
                  <c:v>45.684558920019072</c:v>
                </c:pt>
                <c:pt idx="101">
                  <c:v>51.201877774492239</c:v>
                </c:pt>
                <c:pt idx="102">
                  <c:v>51.790802955932151</c:v>
                </c:pt>
                <c:pt idx="103">
                  <c:v>58.345299812697419</c:v>
                </c:pt>
                <c:pt idx="104">
                  <c:v>63.426624925172597</c:v>
                </c:pt>
                <c:pt idx="105">
                  <c:v>67.759129779223258</c:v>
                </c:pt>
                <c:pt idx="106">
                  <c:v>61.095544995188639</c:v>
                </c:pt>
                <c:pt idx="107">
                  <c:v>51.336111105348344</c:v>
                </c:pt>
                <c:pt idx="108">
                  <c:v>50.458842475805248</c:v>
                </c:pt>
                <c:pt idx="109">
                  <c:v>54.310498252138224</c:v>
                </c:pt>
                <c:pt idx="110">
                  <c:v>56.661847257481362</c:v>
                </c:pt>
                <c:pt idx="111">
                  <c:v>55.973639776024946</c:v>
                </c:pt>
                <c:pt idx="112">
                  <c:v>49.955451702557184</c:v>
                </c:pt>
                <c:pt idx="113">
                  <c:v>44.911098495105485</c:v>
                </c:pt>
                <c:pt idx="114">
                  <c:v>41.09366850027191</c:v>
                </c:pt>
                <c:pt idx="115">
                  <c:v>40.716357372057885</c:v>
                </c:pt>
                <c:pt idx="116">
                  <c:v>41.710513823978509</c:v>
                </c:pt>
                <c:pt idx="117">
                  <c:v>39.707939740173238</c:v>
                </c:pt>
                <c:pt idx="118">
                  <c:v>38.220201763003331</c:v>
                </c:pt>
                <c:pt idx="119">
                  <c:v>36.307601868123193</c:v>
                </c:pt>
                <c:pt idx="120">
                  <c:v>36.429350219696715</c:v>
                </c:pt>
                <c:pt idx="121">
                  <c:v>34.783644891880726</c:v>
                </c:pt>
                <c:pt idx="122">
                  <c:v>36.575748831544729</c:v>
                </c:pt>
                <c:pt idx="123">
                  <c:v>42.879724857690405</c:v>
                </c:pt>
                <c:pt idx="124">
                  <c:v>46.339337131745147</c:v>
                </c:pt>
                <c:pt idx="125">
                  <c:v>44.855021885655454</c:v>
                </c:pt>
                <c:pt idx="126">
                  <c:v>37.394651408551027</c:v>
                </c:pt>
                <c:pt idx="127">
                  <c:v>33.543697499963351</c:v>
                </c:pt>
                <c:pt idx="128">
                  <c:v>32.657368144186314</c:v>
                </c:pt>
                <c:pt idx="129">
                  <c:v>33.263509433437036</c:v>
                </c:pt>
                <c:pt idx="130">
                  <c:v>33.840089795962903</c:v>
                </c:pt>
                <c:pt idx="131">
                  <c:v>33.592002652136983</c:v>
                </c:pt>
                <c:pt idx="132">
                  <c:v>32.915714874655137</c:v>
                </c:pt>
                <c:pt idx="133">
                  <c:v>32.324289262797883</c:v>
                </c:pt>
                <c:pt idx="134">
                  <c:v>30.541153157728331</c:v>
                </c:pt>
                <c:pt idx="135">
                  <c:v>29.445179165937958</c:v>
                </c:pt>
                <c:pt idx="136">
                  <c:v>28.79812440840649</c:v>
                </c:pt>
                <c:pt idx="137">
                  <c:v>28.616960715786004</c:v>
                </c:pt>
                <c:pt idx="138">
                  <c:v>33.641635304109847</c:v>
                </c:pt>
                <c:pt idx="139">
                  <c:v>35.225198102010289</c:v>
                </c:pt>
                <c:pt idx="140">
                  <c:v>37.646927779161622</c:v>
                </c:pt>
                <c:pt idx="141">
                  <c:v>32.987013629648558</c:v>
                </c:pt>
                <c:pt idx="142">
                  <c:v>30.721671973141298</c:v>
                </c:pt>
                <c:pt idx="143">
                  <c:v>27.400526829877435</c:v>
                </c:pt>
                <c:pt idx="144">
                  <c:v>25.669480087515453</c:v>
                </c:pt>
                <c:pt idx="145">
                  <c:v>24.620387816400086</c:v>
                </c:pt>
                <c:pt idx="146">
                  <c:v>24.621086603971495</c:v>
                </c:pt>
                <c:pt idx="147">
                  <c:v>25.272680393192505</c:v>
                </c:pt>
                <c:pt idx="148">
                  <c:v>25.783277675308426</c:v>
                </c:pt>
                <c:pt idx="149">
                  <c:v>25.771762583526549</c:v>
                </c:pt>
                <c:pt idx="150">
                  <c:v>23.659192130329501</c:v>
                </c:pt>
                <c:pt idx="151">
                  <c:v>22.858603073645725</c:v>
                </c:pt>
                <c:pt idx="152">
                  <c:v>21.429064823259903</c:v>
                </c:pt>
                <c:pt idx="153">
                  <c:v>22.444306181487509</c:v>
                </c:pt>
                <c:pt idx="154">
                  <c:v>22.690066666403968</c:v>
                </c:pt>
                <c:pt idx="155">
                  <c:v>23.277285516108069</c:v>
                </c:pt>
                <c:pt idx="156">
                  <c:v>22.991196098548524</c:v>
                </c:pt>
                <c:pt idx="157">
                  <c:v>22.221546042720387</c:v>
                </c:pt>
                <c:pt idx="158">
                  <c:v>22.273834090593152</c:v>
                </c:pt>
                <c:pt idx="159">
                  <c:v>22.151247737163274</c:v>
                </c:pt>
                <c:pt idx="160">
                  <c:v>23.353910168023265</c:v>
                </c:pt>
                <c:pt idx="161">
                  <c:v>22.793063205589078</c:v>
                </c:pt>
                <c:pt idx="162">
                  <c:v>21.807223814816322</c:v>
                </c:pt>
                <c:pt idx="163">
                  <c:v>20.404339786166126</c:v>
                </c:pt>
                <c:pt idx="164">
                  <c:v>20.512718828135341</c:v>
                </c:pt>
                <c:pt idx="165">
                  <c:v>20.984655496028854</c:v>
                </c:pt>
                <c:pt idx="166">
                  <c:v>21.400409554932086</c:v>
                </c:pt>
                <c:pt idx="167">
                  <c:v>21.364225105321818</c:v>
                </c:pt>
                <c:pt idx="168">
                  <c:v>21.965109998867533</c:v>
                </c:pt>
                <c:pt idx="169">
                  <c:v>21.64568768859289</c:v>
                </c:pt>
                <c:pt idx="170">
                  <c:v>22.009724164368848</c:v>
                </c:pt>
                <c:pt idx="171">
                  <c:v>21.085150990262918</c:v>
                </c:pt>
                <c:pt idx="172">
                  <c:v>20.757104990119277</c:v>
                </c:pt>
                <c:pt idx="173">
                  <c:v>19.892550798548388</c:v>
                </c:pt>
                <c:pt idx="174">
                  <c:v>19.313923984929577</c:v>
                </c:pt>
                <c:pt idx="175">
                  <c:v>19.415019514590128</c:v>
                </c:pt>
                <c:pt idx="176">
                  <c:v>21.91501264678627</c:v>
                </c:pt>
                <c:pt idx="177">
                  <c:v>23.491012006654987</c:v>
                </c:pt>
                <c:pt idx="178">
                  <c:v>25.571924890837455</c:v>
                </c:pt>
                <c:pt idx="179">
                  <c:v>24.827436131067767</c:v>
                </c:pt>
                <c:pt idx="180">
                  <c:v>25.109455228817485</c:v>
                </c:pt>
                <c:pt idx="181">
                  <c:v>23.934396330538434</c:v>
                </c:pt>
                <c:pt idx="182">
                  <c:v>23.305191353459346</c:v>
                </c:pt>
                <c:pt idx="183">
                  <c:v>22.848362785102264</c:v>
                </c:pt>
                <c:pt idx="184">
                  <c:v>23.001930953304015</c:v>
                </c:pt>
                <c:pt idx="185">
                  <c:v>23.13550882326432</c:v>
                </c:pt>
                <c:pt idx="186">
                  <c:v>25.008041421370521</c:v>
                </c:pt>
                <c:pt idx="187">
                  <c:v>26.03735596041437</c:v>
                </c:pt>
                <c:pt idx="188">
                  <c:v>27.19553131637964</c:v>
                </c:pt>
                <c:pt idx="189">
                  <c:v>26.452132291080712</c:v>
                </c:pt>
                <c:pt idx="190">
                  <c:v>26.85947415740981</c:v>
                </c:pt>
                <c:pt idx="191">
                  <c:v>28.453890059608074</c:v>
                </c:pt>
                <c:pt idx="192">
                  <c:v>30.353806929994263</c:v>
                </c:pt>
                <c:pt idx="193">
                  <c:v>30.190110923230804</c:v>
                </c:pt>
                <c:pt idx="194">
                  <c:v>28.358832198356794</c:v>
                </c:pt>
                <c:pt idx="195">
                  <c:v>26.58839360709726</c:v>
                </c:pt>
                <c:pt idx="196">
                  <c:v>26.573646361754328</c:v>
                </c:pt>
                <c:pt idx="197">
                  <c:v>25.734704552662098</c:v>
                </c:pt>
                <c:pt idx="198">
                  <c:v>24.24488232771763</c:v>
                </c:pt>
                <c:pt idx="199">
                  <c:v>23.110164873270236</c:v>
                </c:pt>
                <c:pt idx="200">
                  <c:v>23.022670938870515</c:v>
                </c:pt>
                <c:pt idx="201">
                  <c:v>23.958956123940709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Calc!$R$10</c:f>
              <c:strCache>
                <c:ptCount val="1"/>
                <c:pt idx="0">
                  <c:v>Estimated (&amp; Forecast) Trend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Calc!$A$11:$A$263</c:f>
              <c:numCache>
                <c:formatCode>[$-409]mmm\-yy;@</c:formatCode>
                <c:ptCount val="25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</c:numCache>
            </c:numRef>
          </c:cat>
          <c:val>
            <c:numRef>
              <c:f>Calc!$R$11:$R$263</c:f>
              <c:numCache>
                <c:formatCode>#,##0.000_);[Red]\(#,##0.000\)</c:formatCode>
                <c:ptCount val="253"/>
                <c:pt idx="0">
                  <c:v>21.5</c:v>
                </c:pt>
                <c:pt idx="1">
                  <c:v>21.858333333333331</c:v>
                </c:pt>
                <c:pt idx="2">
                  <c:v>22.222638888888884</c:v>
                </c:pt>
                <c:pt idx="3">
                  <c:v>22.593016203703698</c:v>
                </c:pt>
                <c:pt idx="4">
                  <c:v>20.213218496913573</c:v>
                </c:pt>
                <c:pt idx="5">
                  <c:v>20.550105471862132</c:v>
                </c:pt>
                <c:pt idx="6">
                  <c:v>20.892607229726501</c:v>
                </c:pt>
                <c:pt idx="7">
                  <c:v>21.240817350221942</c:v>
                </c:pt>
                <c:pt idx="8">
                  <c:v>21.594830972725639</c:v>
                </c:pt>
                <c:pt idx="9">
                  <c:v>21.954744822271063</c:v>
                </c:pt>
                <c:pt idx="10">
                  <c:v>22.320657235975581</c:v>
                </c:pt>
                <c:pt idx="11">
                  <c:v>24.508081645101189</c:v>
                </c:pt>
                <c:pt idx="12">
                  <c:v>24.91654967251954</c:v>
                </c:pt>
                <c:pt idx="13">
                  <c:v>25.331825500394864</c:v>
                </c:pt>
                <c:pt idx="14">
                  <c:v>25.754022592068111</c:v>
                </c:pt>
                <c:pt idx="15">
                  <c:v>26.183256301935913</c:v>
                </c:pt>
                <c:pt idx="16">
                  <c:v>23.957679516271359</c:v>
                </c:pt>
                <c:pt idx="17">
                  <c:v>24.35697417487588</c:v>
                </c:pt>
                <c:pt idx="18">
                  <c:v>24.762923744457144</c:v>
                </c:pt>
                <c:pt idx="19">
                  <c:v>25.175639140198093</c:v>
                </c:pt>
                <c:pt idx="20">
                  <c:v>35.833326376215282</c:v>
                </c:pt>
                <c:pt idx="21">
                  <c:v>26.021820344632523</c:v>
                </c:pt>
                <c:pt idx="22">
                  <c:v>26.455517350376397</c:v>
                </c:pt>
                <c:pt idx="23">
                  <c:v>26.896442639549335</c:v>
                </c:pt>
                <c:pt idx="24">
                  <c:v>27.344716683541822</c:v>
                </c:pt>
                <c:pt idx="25">
                  <c:v>27.800461961600853</c:v>
                </c:pt>
                <c:pt idx="26">
                  <c:v>28.263802994294199</c:v>
                </c:pt>
                <c:pt idx="27">
                  <c:v>28.734866377532434</c:v>
                </c:pt>
                <c:pt idx="28">
                  <c:v>29.213780817157971</c:v>
                </c:pt>
                <c:pt idx="29">
                  <c:v>29.700677164110601</c:v>
                </c:pt>
                <c:pt idx="30">
                  <c:v>41.670050061247167</c:v>
                </c:pt>
                <c:pt idx="31">
                  <c:v>30.69894992434876</c:v>
                </c:pt>
                <c:pt idx="32">
                  <c:v>30.737323611754196</c:v>
                </c:pt>
                <c:pt idx="33">
                  <c:v>30.775745266268888</c:v>
                </c:pt>
                <c:pt idx="34">
                  <c:v>30.814214947851724</c:v>
                </c:pt>
                <c:pt idx="35">
                  <c:v>29.001568753544344</c:v>
                </c:pt>
                <c:pt idx="36">
                  <c:v>29.037820714486273</c:v>
                </c:pt>
                <c:pt idx="37">
                  <c:v>29.074117990379381</c:v>
                </c:pt>
                <c:pt idx="38">
                  <c:v>29.110460637867355</c:v>
                </c:pt>
                <c:pt idx="39">
                  <c:v>29.146848713664689</c:v>
                </c:pt>
                <c:pt idx="40">
                  <c:v>29.18328227455677</c:v>
                </c:pt>
                <c:pt idx="41">
                  <c:v>29.219761377399966</c:v>
                </c:pt>
                <c:pt idx="42">
                  <c:v>29.256286079121715</c:v>
                </c:pt>
                <c:pt idx="43">
                  <c:v>29.292856436720616</c:v>
                </c:pt>
                <c:pt idx="44">
                  <c:v>29.329472507266516</c:v>
                </c:pt>
                <c:pt idx="45">
                  <c:v>29.366134347900598</c:v>
                </c:pt>
                <c:pt idx="46">
                  <c:v>29.402842015835471</c:v>
                </c:pt>
                <c:pt idx="47">
                  <c:v>29.439595568355266</c:v>
                </c:pt>
                <c:pt idx="48">
                  <c:v>31.53974271721281</c:v>
                </c:pt>
                <c:pt idx="49">
                  <c:v>31.579167395609325</c:v>
                </c:pt>
                <c:pt idx="50">
                  <c:v>31.618641354853835</c:v>
                </c:pt>
                <c:pt idx="51">
                  <c:v>31.658164656547402</c:v>
                </c:pt>
                <c:pt idx="52">
                  <c:v>31.697737362368088</c:v>
                </c:pt>
                <c:pt idx="53">
                  <c:v>29.661083676701914</c:v>
                </c:pt>
                <c:pt idx="54">
                  <c:v>29.698160031297789</c:v>
                </c:pt>
                <c:pt idx="55">
                  <c:v>29.735282731336909</c:v>
                </c:pt>
                <c:pt idx="56">
                  <c:v>29.772451834751081</c:v>
                </c:pt>
                <c:pt idx="57">
                  <c:v>30.09498672962755</c:v>
                </c:pt>
                <c:pt idx="58">
                  <c:v>31.942066540158439</c:v>
                </c:pt>
                <c:pt idx="59">
                  <c:v>32.288105594343484</c:v>
                </c:pt>
                <c:pt idx="60">
                  <c:v>32.637893404948869</c:v>
                </c:pt>
                <c:pt idx="61">
                  <c:v>32.991470583502476</c:v>
                </c:pt>
                <c:pt idx="62">
                  <c:v>33.34887818149042</c:v>
                </c:pt>
                <c:pt idx="63">
                  <c:v>33.710157695123229</c:v>
                </c:pt>
                <c:pt idx="64">
                  <c:v>34.075351070153729</c:v>
                </c:pt>
                <c:pt idx="65">
                  <c:v>34.444500706747057</c:v>
                </c:pt>
                <c:pt idx="66">
                  <c:v>34.81764946440348</c:v>
                </c:pt>
                <c:pt idx="67">
                  <c:v>35.194840666934518</c:v>
                </c:pt>
                <c:pt idx="68">
                  <c:v>35.576118107492974</c:v>
                </c:pt>
                <c:pt idx="69">
                  <c:v>35.961526053657479</c:v>
                </c:pt>
                <c:pt idx="70">
                  <c:v>36.351109252572101</c:v>
                </c:pt>
                <c:pt idx="71">
                  <c:v>36.744912936141631</c:v>
                </c:pt>
                <c:pt idx="72">
                  <c:v>37.142982826283159</c:v>
                </c:pt>
                <c:pt idx="73">
                  <c:v>37.545365140234559</c:v>
                </c:pt>
                <c:pt idx="74">
                  <c:v>37.952106595920426</c:v>
                </c:pt>
                <c:pt idx="75">
                  <c:v>38.046986862410229</c:v>
                </c:pt>
                <c:pt idx="76">
                  <c:v>38.142104329566251</c:v>
                </c:pt>
                <c:pt idx="77">
                  <c:v>38.237459590390166</c:v>
                </c:pt>
                <c:pt idx="78">
                  <c:v>38.333053239366137</c:v>
                </c:pt>
                <c:pt idx="79">
                  <c:v>38.428885872464548</c:v>
                </c:pt>
                <c:pt idx="80">
                  <c:v>38.524958087145706</c:v>
                </c:pt>
                <c:pt idx="81">
                  <c:v>38.62127048236357</c:v>
                </c:pt>
                <c:pt idx="82">
                  <c:v>38.717823658569479</c:v>
                </c:pt>
                <c:pt idx="83">
                  <c:v>38.814618217715903</c:v>
                </c:pt>
                <c:pt idx="84">
                  <c:v>38.911654763260188</c:v>
                </c:pt>
                <c:pt idx="85">
                  <c:v>41.349469934178437</c:v>
                </c:pt>
                <c:pt idx="86">
                  <c:v>41.452843609013883</c:v>
                </c:pt>
                <c:pt idx="87">
                  <c:v>41.556475718036417</c:v>
                </c:pt>
                <c:pt idx="88">
                  <c:v>41.660366907331507</c:v>
                </c:pt>
                <c:pt idx="89">
                  <c:v>44.688034072321827</c:v>
                </c:pt>
                <c:pt idx="90">
                  <c:v>44.799754157502626</c:v>
                </c:pt>
                <c:pt idx="91">
                  <c:v>56.139691928620472</c:v>
                </c:pt>
                <c:pt idx="92">
                  <c:v>45.02403292675362</c:v>
                </c:pt>
                <c:pt idx="93">
                  <c:v>45.136593009070502</c:v>
                </c:pt>
                <c:pt idx="94">
                  <c:v>45.249434491593178</c:v>
                </c:pt>
                <c:pt idx="95">
                  <c:v>45.362558077822158</c:v>
                </c:pt>
                <c:pt idx="96">
                  <c:v>50.478320565048556</c:v>
                </c:pt>
                <c:pt idx="97">
                  <c:v>50.604516366461176</c:v>
                </c:pt>
                <c:pt idx="98">
                  <c:v>50.731027657377325</c:v>
                </c:pt>
                <c:pt idx="99">
                  <c:v>50.857855226520769</c:v>
                </c:pt>
                <c:pt idx="100">
                  <c:v>50.984999864587067</c:v>
                </c:pt>
                <c:pt idx="101">
                  <c:v>51.112462364248529</c:v>
                </c:pt>
                <c:pt idx="102">
                  <c:v>51.240243520159147</c:v>
                </c:pt>
                <c:pt idx="103">
                  <c:v>51.368344128959542</c:v>
                </c:pt>
                <c:pt idx="104">
                  <c:v>72.095470984994705</c:v>
                </c:pt>
                <c:pt idx="105">
                  <c:v>71.915232307532222</c:v>
                </c:pt>
                <c:pt idx="106">
                  <c:v>53.801583170072547</c:v>
                </c:pt>
                <c:pt idx="107">
                  <c:v>53.667079212147371</c:v>
                </c:pt>
                <c:pt idx="108">
                  <c:v>53.532911514117004</c:v>
                </c:pt>
                <c:pt idx="109">
                  <c:v>53.399079235331712</c:v>
                </c:pt>
                <c:pt idx="110">
                  <c:v>53.265581537243385</c:v>
                </c:pt>
                <c:pt idx="111">
                  <c:v>53.132417583400276</c:v>
                </c:pt>
                <c:pt idx="112">
                  <c:v>52.999586539441779</c:v>
                </c:pt>
                <c:pt idx="113">
                  <c:v>41.764999182743615</c:v>
                </c:pt>
                <c:pt idx="114">
                  <c:v>41.660586684786757</c:v>
                </c:pt>
                <c:pt idx="115">
                  <c:v>41.556435218074796</c:v>
                </c:pt>
                <c:pt idx="116">
                  <c:v>41.452544130029608</c:v>
                </c:pt>
                <c:pt idx="117">
                  <c:v>41.348912769704533</c:v>
                </c:pt>
                <c:pt idx="118">
                  <c:v>35.471164819491037</c:v>
                </c:pt>
                <c:pt idx="119">
                  <c:v>35.382486907442313</c:v>
                </c:pt>
                <c:pt idx="120">
                  <c:v>35.294030690173706</c:v>
                </c:pt>
                <c:pt idx="121">
                  <c:v>35.205795613448274</c:v>
                </c:pt>
                <c:pt idx="122">
                  <c:v>35.117781124414655</c:v>
                </c:pt>
                <c:pt idx="123">
                  <c:v>46.239582406516789</c:v>
                </c:pt>
                <c:pt idx="124">
                  <c:v>46.123983450500496</c:v>
                </c:pt>
                <c:pt idx="125">
                  <c:v>46.008673491874248</c:v>
                </c:pt>
                <c:pt idx="126">
                  <c:v>33.04342930186408</c:v>
                </c:pt>
                <c:pt idx="127">
                  <c:v>32.96082072860942</c:v>
                </c:pt>
                <c:pt idx="128">
                  <c:v>32.878418676787895</c:v>
                </c:pt>
                <c:pt idx="129">
                  <c:v>32.796222630095926</c:v>
                </c:pt>
                <c:pt idx="130">
                  <c:v>32.714232073520691</c:v>
                </c:pt>
                <c:pt idx="131">
                  <c:v>32.632446493336893</c:v>
                </c:pt>
                <c:pt idx="132">
                  <c:v>32.550865377103555</c:v>
                </c:pt>
                <c:pt idx="133">
                  <c:v>32.469488213660796</c:v>
                </c:pt>
                <c:pt idx="134">
                  <c:v>32.388314493126643</c:v>
                </c:pt>
                <c:pt idx="135">
                  <c:v>28.753535899135503</c:v>
                </c:pt>
                <c:pt idx="136">
                  <c:v>28.681652059387666</c:v>
                </c:pt>
                <c:pt idx="137">
                  <c:v>28.609947929239198</c:v>
                </c:pt>
                <c:pt idx="138">
                  <c:v>28.5384230594161</c:v>
                </c:pt>
                <c:pt idx="139">
                  <c:v>44.123969352739721</c:v>
                </c:pt>
                <c:pt idx="140">
                  <c:v>34.330654354899139</c:v>
                </c:pt>
                <c:pt idx="141">
                  <c:v>34.244827719011894</c:v>
                </c:pt>
                <c:pt idx="142">
                  <c:v>30.743294084742931</c:v>
                </c:pt>
                <c:pt idx="143">
                  <c:v>25.299809575863137</c:v>
                </c:pt>
                <c:pt idx="144">
                  <c:v>25.23656005192348</c:v>
                </c:pt>
                <c:pt idx="145">
                  <c:v>25.173468651793673</c:v>
                </c:pt>
                <c:pt idx="146">
                  <c:v>25.110534980164189</c:v>
                </c:pt>
                <c:pt idx="147">
                  <c:v>25.047758642713781</c:v>
                </c:pt>
                <c:pt idx="148">
                  <c:v>24.985139246106996</c:v>
                </c:pt>
                <c:pt idx="149">
                  <c:v>24.922676397991729</c:v>
                </c:pt>
                <c:pt idx="150">
                  <c:v>24.860369706996753</c:v>
                </c:pt>
                <c:pt idx="151">
                  <c:v>22.814361280110923</c:v>
                </c:pt>
                <c:pt idx="152">
                  <c:v>22.757325376910646</c:v>
                </c:pt>
                <c:pt idx="153">
                  <c:v>22.700432063468369</c:v>
                </c:pt>
                <c:pt idx="154">
                  <c:v>22.6436809833097</c:v>
                </c:pt>
                <c:pt idx="155">
                  <c:v>22.587071780851428</c:v>
                </c:pt>
                <c:pt idx="156">
                  <c:v>22.530604101399302</c:v>
                </c:pt>
                <c:pt idx="157">
                  <c:v>22.474277591145803</c:v>
                </c:pt>
                <c:pt idx="158">
                  <c:v>22.41809189716794</c:v>
                </c:pt>
                <c:pt idx="159">
                  <c:v>22.362046667425023</c:v>
                </c:pt>
                <c:pt idx="160">
                  <c:v>22.306141550756461</c:v>
                </c:pt>
                <c:pt idx="161">
                  <c:v>24.697917578536327</c:v>
                </c:pt>
                <c:pt idx="162">
                  <c:v>20.940746866901488</c:v>
                </c:pt>
                <c:pt idx="163">
                  <c:v>20.905845622123319</c:v>
                </c:pt>
                <c:pt idx="164">
                  <c:v>20.871002546086448</c:v>
                </c:pt>
                <c:pt idx="165">
                  <c:v>20.83621754184297</c:v>
                </c:pt>
                <c:pt idx="166">
                  <c:v>20.801490512606563</c:v>
                </c:pt>
                <c:pt idx="167">
                  <c:v>20.766821361752218</c:v>
                </c:pt>
                <c:pt idx="168">
                  <c:v>20.732209992815964</c:v>
                </c:pt>
                <c:pt idx="169">
                  <c:v>22.146492251159227</c:v>
                </c:pt>
                <c:pt idx="170">
                  <c:v>22.109581430740626</c:v>
                </c:pt>
                <c:pt idx="171">
                  <c:v>22.072732128356058</c:v>
                </c:pt>
                <c:pt idx="172">
                  <c:v>19.832349817327916</c:v>
                </c:pt>
                <c:pt idx="173">
                  <c:v>19.799295900965703</c:v>
                </c:pt>
                <c:pt idx="174">
                  <c:v>19.766297074464092</c:v>
                </c:pt>
                <c:pt idx="175">
                  <c:v>19.733353246006651</c:v>
                </c:pt>
                <c:pt idx="176">
                  <c:v>19.700464323929971</c:v>
                </c:pt>
                <c:pt idx="177">
                  <c:v>25.174566677405977</c:v>
                </c:pt>
                <c:pt idx="178">
                  <c:v>25.132609066276967</c:v>
                </c:pt>
                <c:pt idx="179">
                  <c:v>25.090721384499837</c:v>
                </c:pt>
                <c:pt idx="180">
                  <c:v>25.048903515525669</c:v>
                </c:pt>
                <c:pt idx="181">
                  <c:v>23.256654468989804</c:v>
                </c:pt>
                <c:pt idx="182">
                  <c:v>23.217893378208153</c:v>
                </c:pt>
                <c:pt idx="183">
                  <c:v>23.179196889244473</c:v>
                </c:pt>
                <c:pt idx="184">
                  <c:v>23.140564894429065</c:v>
                </c:pt>
                <c:pt idx="185">
                  <c:v>23.101997286271683</c:v>
                </c:pt>
                <c:pt idx="186">
                  <c:v>23.06349395746123</c:v>
                </c:pt>
                <c:pt idx="187">
                  <c:v>27.399815213029893</c:v>
                </c:pt>
                <c:pt idx="188">
                  <c:v>27.308482495653127</c:v>
                </c:pt>
                <c:pt idx="189">
                  <c:v>27.217454220667619</c:v>
                </c:pt>
                <c:pt idx="190">
                  <c:v>27.126729373265395</c:v>
                </c:pt>
                <c:pt idx="191">
                  <c:v>27.036306942021177</c:v>
                </c:pt>
                <c:pt idx="192">
                  <c:v>30.988113806713269</c:v>
                </c:pt>
                <c:pt idx="193">
                  <c:v>30.884820094024224</c:v>
                </c:pt>
                <c:pt idx="194">
                  <c:v>26.766844081487665</c:v>
                </c:pt>
                <c:pt idx="195">
                  <c:v>26.677621267882706</c:v>
                </c:pt>
                <c:pt idx="196">
                  <c:v>26.588695863656433</c:v>
                </c:pt>
                <c:pt idx="197">
                  <c:v>26.500066877444247</c:v>
                </c:pt>
                <c:pt idx="198">
                  <c:v>23.506442655855629</c:v>
                </c:pt>
                <c:pt idx="199">
                  <c:v>23.428087847002779</c:v>
                </c:pt>
                <c:pt idx="200">
                  <c:v>23.349994220846103</c:v>
                </c:pt>
                <c:pt idx="201">
                  <c:v>23.272160906776616</c:v>
                </c:pt>
                <c:pt idx="202">
                  <c:v>23.194587037087363</c:v>
                </c:pt>
                <c:pt idx="203">
                  <c:v>23.117271746963738</c:v>
                </c:pt>
                <c:pt idx="204">
                  <c:v>23.078742960718799</c:v>
                </c:pt>
                <c:pt idx="205">
                  <c:v>23.040278389117599</c:v>
                </c:pt>
                <c:pt idx="206">
                  <c:v>23.001877925135737</c:v>
                </c:pt>
                <c:pt idx="207">
                  <c:v>22.963541461927178</c:v>
                </c:pt>
                <c:pt idx="208">
                  <c:v>22.925268892823965</c:v>
                </c:pt>
                <c:pt idx="209">
                  <c:v>22.887060111335924</c:v>
                </c:pt>
                <c:pt idx="210">
                  <c:v>22.848915011150364</c:v>
                </c:pt>
                <c:pt idx="211">
                  <c:v>22.810833486131781</c:v>
                </c:pt>
                <c:pt idx="212">
                  <c:v>22.772815430321561</c:v>
                </c:pt>
                <c:pt idx="213">
                  <c:v>22.734860737937691</c:v>
                </c:pt>
                <c:pt idx="214">
                  <c:v>22.696969303374459</c:v>
                </c:pt>
                <c:pt idx="215">
                  <c:v>22.659141021202167</c:v>
                </c:pt>
                <c:pt idx="216">
                  <c:v>22.659141021202167</c:v>
                </c:pt>
                <c:pt idx="217">
                  <c:v>22.659141021202167</c:v>
                </c:pt>
                <c:pt idx="218">
                  <c:v>22.659141021202167</c:v>
                </c:pt>
                <c:pt idx="219">
                  <c:v>22.659141021202167</c:v>
                </c:pt>
                <c:pt idx="220">
                  <c:v>22.659141021202167</c:v>
                </c:pt>
                <c:pt idx="221">
                  <c:v>22.659141021202167</c:v>
                </c:pt>
                <c:pt idx="222">
                  <c:v>22.659141021202167</c:v>
                </c:pt>
                <c:pt idx="223">
                  <c:v>22.659141021202167</c:v>
                </c:pt>
                <c:pt idx="224">
                  <c:v>22.659141021202167</c:v>
                </c:pt>
                <c:pt idx="225">
                  <c:v>22.659141021202167</c:v>
                </c:pt>
                <c:pt idx="226">
                  <c:v>22.659141021202167</c:v>
                </c:pt>
                <c:pt idx="227">
                  <c:v>22.659141021202167</c:v>
                </c:pt>
                <c:pt idx="228">
                  <c:v>22.659141021202167</c:v>
                </c:pt>
                <c:pt idx="229">
                  <c:v>22.659141021202167</c:v>
                </c:pt>
                <c:pt idx="230">
                  <c:v>22.659141021202167</c:v>
                </c:pt>
                <c:pt idx="231">
                  <c:v>22.659141021202167</c:v>
                </c:pt>
                <c:pt idx="232">
                  <c:v>22.659141021202167</c:v>
                </c:pt>
                <c:pt idx="233">
                  <c:v>22.659141021202167</c:v>
                </c:pt>
                <c:pt idx="234">
                  <c:v>22.659141021202167</c:v>
                </c:pt>
                <c:pt idx="235">
                  <c:v>22.659141021202167</c:v>
                </c:pt>
                <c:pt idx="236">
                  <c:v>22.659141021202167</c:v>
                </c:pt>
                <c:pt idx="237">
                  <c:v>22.659141021202167</c:v>
                </c:pt>
                <c:pt idx="238">
                  <c:v>22.659141021202167</c:v>
                </c:pt>
                <c:pt idx="239">
                  <c:v>22.659141021202167</c:v>
                </c:pt>
                <c:pt idx="240">
                  <c:v>22.659141021202167</c:v>
                </c:pt>
                <c:pt idx="241">
                  <c:v>22.659141021202167</c:v>
                </c:pt>
                <c:pt idx="242">
                  <c:v>22.659141021202167</c:v>
                </c:pt>
                <c:pt idx="243">
                  <c:v>22.659141021202167</c:v>
                </c:pt>
                <c:pt idx="244">
                  <c:v>22.659141021202167</c:v>
                </c:pt>
                <c:pt idx="245">
                  <c:v>22.659141021202167</c:v>
                </c:pt>
                <c:pt idx="246">
                  <c:v>22.659141021202167</c:v>
                </c:pt>
                <c:pt idx="247">
                  <c:v>22.659141021202167</c:v>
                </c:pt>
                <c:pt idx="248">
                  <c:v>22.659141021202167</c:v>
                </c:pt>
                <c:pt idx="249">
                  <c:v>22.659141021202167</c:v>
                </c:pt>
                <c:pt idx="250">
                  <c:v>22.659141021202167</c:v>
                </c:pt>
                <c:pt idx="251">
                  <c:v>22.659141021202167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385152"/>
        <c:axId val="442386688"/>
      </c:lineChart>
      <c:dateAx>
        <c:axId val="442385152"/>
        <c:scaling>
          <c:orientation val="minMax"/>
          <c:max val="43101"/>
          <c:min val="3652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42386688"/>
        <c:crosses val="autoZero"/>
        <c:auto val="1"/>
        <c:lblOffset val="100"/>
        <c:baseTimeUnit val="months"/>
        <c:majorUnit val="24"/>
        <c:majorTimeUnit val="months"/>
        <c:minorUnit val="6"/>
        <c:minorTimeUnit val="months"/>
      </c:dateAx>
      <c:valAx>
        <c:axId val="442386688"/>
        <c:scaling>
          <c:orientation val="minMax"/>
          <c:max val="75"/>
          <c:min val="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Sales Volumes</a:t>
                </a:r>
              </a:p>
            </c:rich>
          </c:tx>
          <c:layout>
            <c:manualLayout>
              <c:xMode val="edge"/>
              <c:yMode val="edge"/>
              <c:x val="1.053740779768177E-2"/>
              <c:y val="4.8637537111139793E-2"/>
            </c:manualLayout>
          </c:layout>
          <c:overlay val="0"/>
          <c:spPr>
            <a:noFill/>
          </c:spPr>
        </c:title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42385152"/>
        <c:crosses val="autoZero"/>
        <c:crossBetween val="midCat"/>
        <c:majorUnit val="5"/>
      </c:valAx>
      <c:valAx>
        <c:axId val="442392960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442394496"/>
        <c:crosses val="max"/>
        <c:crossBetween val="between"/>
        <c:majorUnit val="1000"/>
      </c:valAx>
      <c:dateAx>
        <c:axId val="442394496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42392960"/>
        <c:crosses val="autoZero"/>
        <c:auto val="1"/>
        <c:lblOffset val="100"/>
        <c:baseTimeUnit val="months"/>
      </c:date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9.4931257934170246E-2"/>
          <c:y val="0.11736575448560733"/>
          <c:w val="0.38073197646922163"/>
          <c:h val="0.16989834774751517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3" verticalDpi="-3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33CC"/>
                </a:solidFill>
              </a:defRPr>
            </a:pPr>
            <a:r>
              <a:rPr lang="en-US">
                <a:solidFill>
                  <a:srgbClr val="0033CC"/>
                </a:solidFill>
              </a:rPr>
              <a:t>Seasonal Factors</a:t>
            </a:r>
          </a:p>
        </c:rich>
      </c:tx>
      <c:layout>
        <c:manualLayout>
          <c:xMode val="edge"/>
          <c:yMode val="edge"/>
          <c:x val="9.4033918837068423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931758530183728E-2"/>
          <c:y val="7.6360030555882003E-2"/>
          <c:w val="0.87405532000807595"/>
          <c:h val="0.83689982182884071"/>
        </c:manualLayout>
      </c:layout>
      <c:lineChart>
        <c:grouping val="standard"/>
        <c:varyColors val="0"/>
        <c:ser>
          <c:idx val="0"/>
          <c:order val="0"/>
          <c:tx>
            <c:strRef>
              <c:f>Trend!$C$200</c:f>
              <c:strCache>
                <c:ptCount val="1"/>
                <c:pt idx="0">
                  <c:v>2000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Trend!$C$201:$C$212</c:f>
              <c:numCache>
                <c:formatCode>0.00</c:formatCode>
                <c:ptCount val="12"/>
                <c:pt idx="0">
                  <c:v>1.0069880404968961</c:v>
                </c:pt>
                <c:pt idx="1">
                  <c:v>0.98420782781446858</c:v>
                </c:pt>
                <c:pt idx="2">
                  <c:v>1.0526018596168829</c:v>
                </c:pt>
                <c:pt idx="3">
                  <c:v>0.97845615561561139</c:v>
                </c:pt>
                <c:pt idx="4">
                  <c:v>0.9327573205938362</c:v>
                </c:pt>
                <c:pt idx="5">
                  <c:v>0.99057079274644866</c:v>
                </c:pt>
                <c:pt idx="6">
                  <c:v>0.9806322093453983</c:v>
                </c:pt>
                <c:pt idx="7">
                  <c:v>0.85576349036742916</c:v>
                </c:pt>
                <c:pt idx="8">
                  <c:v>0.99653612435322714</c:v>
                </c:pt>
                <c:pt idx="9">
                  <c:v>1.1324931426870011</c:v>
                </c:pt>
                <c:pt idx="10">
                  <c:v>0.9791702007743025</c:v>
                </c:pt>
                <c:pt idx="11">
                  <c:v>1.1098228355884985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Trend!$D$200</c:f>
              <c:strCache>
                <c:ptCount val="1"/>
                <c:pt idx="0">
                  <c:v>2001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Trend!$D$201:$D$212</c:f>
              <c:numCache>
                <c:formatCode>0.00</c:formatCode>
                <c:ptCount val="12"/>
                <c:pt idx="0">
                  <c:v>1.0682793524316301</c:v>
                </c:pt>
                <c:pt idx="1">
                  <c:v>0.92862492241303163</c:v>
                </c:pt>
                <c:pt idx="2">
                  <c:v>1.0199642674438298</c:v>
                </c:pt>
                <c:pt idx="3">
                  <c:v>1.0237513068931485</c:v>
                </c:pt>
                <c:pt idx="4">
                  <c:v>0.97241210317956595</c:v>
                </c:pt>
                <c:pt idx="5">
                  <c:v>1.0008968127253774</c:v>
                </c:pt>
                <c:pt idx="6">
                  <c:v>1.0074591564332231</c:v>
                </c:pt>
                <c:pt idx="7">
                  <c:v>0.84337594248983616</c:v>
                </c:pt>
                <c:pt idx="8">
                  <c:v>0.96479537900510104</c:v>
                </c:pt>
                <c:pt idx="9">
                  <c:v>1.0607374783951233</c:v>
                </c:pt>
                <c:pt idx="10">
                  <c:v>1.0180403856965938</c:v>
                </c:pt>
                <c:pt idx="11">
                  <c:v>1.091662892893537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Trend!$E$200</c:f>
              <c:strCache>
                <c:ptCount val="1"/>
                <c:pt idx="0">
                  <c:v>2002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Trend!$E$201:$E$212</c:f>
              <c:numCache>
                <c:formatCode>0.00</c:formatCode>
                <c:ptCount val="12"/>
                <c:pt idx="0">
                  <c:v>1.0781925121696831</c:v>
                </c:pt>
                <c:pt idx="1">
                  <c:v>1.0367707303734452</c:v>
                </c:pt>
                <c:pt idx="2">
                  <c:v>0.99349707378326702</c:v>
                </c:pt>
                <c:pt idx="3">
                  <c:v>0.95507163999265199</c:v>
                </c:pt>
                <c:pt idx="4">
                  <c:v>0.88200448174000601</c:v>
                </c:pt>
                <c:pt idx="5">
                  <c:v>1.1073542970171764</c:v>
                </c:pt>
                <c:pt idx="6">
                  <c:v>0.94378217883810755</c:v>
                </c:pt>
                <c:pt idx="7">
                  <c:v>0.90260185604639465</c:v>
                </c:pt>
                <c:pt idx="8">
                  <c:v>0.94685428579051989</c:v>
                </c:pt>
                <c:pt idx="9">
                  <c:v>1.1220858163228811</c:v>
                </c:pt>
                <c:pt idx="10">
                  <c:v>1.0101986564677123</c:v>
                </c:pt>
                <c:pt idx="11">
                  <c:v>1.0215864714581522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Trend!$F$200</c:f>
              <c:strCache>
                <c:ptCount val="1"/>
                <c:pt idx="0">
                  <c:v>2003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Trend!$F$201:$F$212</c:f>
              <c:numCache>
                <c:formatCode>0.00</c:formatCode>
                <c:ptCount val="12"/>
                <c:pt idx="0">
                  <c:v>1.0283119747124934</c:v>
                </c:pt>
                <c:pt idx="1">
                  <c:v>0.94485222577506689</c:v>
                </c:pt>
                <c:pt idx="2">
                  <c:v>1.0238622967838287</c:v>
                </c:pt>
                <c:pt idx="3">
                  <c:v>1.0135815953963239</c:v>
                </c:pt>
                <c:pt idx="4">
                  <c:v>1.0597142923503535</c:v>
                </c:pt>
                <c:pt idx="5">
                  <c:v>1.0745998924818287</c:v>
                </c:pt>
                <c:pt idx="6">
                  <c:v>1.0288795854489787</c:v>
                </c:pt>
                <c:pt idx="7">
                  <c:v>0.84881892846060991</c:v>
                </c:pt>
                <c:pt idx="8">
                  <c:v>1.0120243086615621</c:v>
                </c:pt>
                <c:pt idx="9">
                  <c:v>1.0180869918204101</c:v>
                </c:pt>
                <c:pt idx="10">
                  <c:v>0.94426511353156639</c:v>
                </c:pt>
                <c:pt idx="11">
                  <c:v>1.0030027945769751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Trend!$G$200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Trend!$G$201:$G$212</c:f>
              <c:numCache>
                <c:formatCode>0.00</c:formatCode>
                <c:ptCount val="12"/>
                <c:pt idx="0">
                  <c:v>1.0886548117257573</c:v>
                </c:pt>
                <c:pt idx="1">
                  <c:v>0.97426215723104281</c:v>
                </c:pt>
                <c:pt idx="2">
                  <c:v>0.97576776698574952</c:v>
                </c:pt>
                <c:pt idx="3">
                  <c:v>1.0140729817728813</c:v>
                </c:pt>
                <c:pt idx="4">
                  <c:v>0.99915651531440974</c:v>
                </c:pt>
                <c:pt idx="5">
                  <c:v>0.92282912418405338</c:v>
                </c:pt>
                <c:pt idx="6">
                  <c:v>0.99564653805753855</c:v>
                </c:pt>
                <c:pt idx="7">
                  <c:v>0.87965215582545675</c:v>
                </c:pt>
                <c:pt idx="8">
                  <c:v>0.93161916583533799</c:v>
                </c:pt>
                <c:pt idx="9">
                  <c:v>1.1019385897520317</c:v>
                </c:pt>
                <c:pt idx="10">
                  <c:v>1.0210761697503636</c:v>
                </c:pt>
                <c:pt idx="11">
                  <c:v>1.0953240235653769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Trend!$H$200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Trend!$H$201:$H$212</c:f>
              <c:numCache>
                <c:formatCode>0.00</c:formatCode>
                <c:ptCount val="12"/>
                <c:pt idx="0">
                  <c:v>1.0240389116134847</c:v>
                </c:pt>
                <c:pt idx="1">
                  <c:v>1.007318162842556</c:v>
                </c:pt>
                <c:pt idx="2">
                  <c:v>1.074045618696694</c:v>
                </c:pt>
                <c:pt idx="3">
                  <c:v>1.069240700181022</c:v>
                </c:pt>
                <c:pt idx="4">
                  <c:v>0.948806803568502</c:v>
                </c:pt>
                <c:pt idx="5">
                  <c:v>0.93483659363358207</c:v>
                </c:pt>
                <c:pt idx="6">
                  <c:v>0.90900796567409936</c:v>
                </c:pt>
                <c:pt idx="7">
                  <c:v>0.87282536691971624</c:v>
                </c:pt>
                <c:pt idx="8">
                  <c:v>1.0101264580415699</c:v>
                </c:pt>
                <c:pt idx="9">
                  <c:v>1.1335786189430235</c:v>
                </c:pt>
                <c:pt idx="10">
                  <c:v>1.0016271498573963</c:v>
                </c:pt>
                <c:pt idx="11">
                  <c:v>1.0145476500283508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Trend!$I$200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Trend!$I$201:$I$212</c:f>
              <c:numCache>
                <c:formatCode>0.00</c:formatCode>
                <c:ptCount val="12"/>
                <c:pt idx="0">
                  <c:v>1.0613448505156802</c:v>
                </c:pt>
                <c:pt idx="1">
                  <c:v>0.99591946099507167</c:v>
                </c:pt>
                <c:pt idx="2">
                  <c:v>0.9426149138421881</c:v>
                </c:pt>
                <c:pt idx="3">
                  <c:v>0.97435713935761281</c:v>
                </c:pt>
                <c:pt idx="4">
                  <c:v>1.0852404967571767</c:v>
                </c:pt>
                <c:pt idx="5">
                  <c:v>1.0808426167149527</c:v>
                </c:pt>
                <c:pt idx="6">
                  <c:v>1.0052464421193743</c:v>
                </c:pt>
                <c:pt idx="7">
                  <c:v>0.86366721989130057</c:v>
                </c:pt>
                <c:pt idx="8">
                  <c:v>0.95923112175153746</c:v>
                </c:pt>
                <c:pt idx="9">
                  <c:v>1.009979606292523</c:v>
                </c:pt>
                <c:pt idx="10">
                  <c:v>1.04144310014632</c:v>
                </c:pt>
                <c:pt idx="11">
                  <c:v>0.98011303161626295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Trend!$J$200</c:f>
              <c:strCache>
                <c:ptCount val="1"/>
                <c:pt idx="0">
                  <c:v>2007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Trend!$J$201:$J$212</c:f>
              <c:numCache>
                <c:formatCode>0.00</c:formatCode>
                <c:ptCount val="12"/>
                <c:pt idx="0">
                  <c:v>1.0035544094052027</c:v>
                </c:pt>
                <c:pt idx="1">
                  <c:v>0.9757959706201097</c:v>
                </c:pt>
                <c:pt idx="2">
                  <c:v>1.0680786019323147</c:v>
                </c:pt>
                <c:pt idx="3">
                  <c:v>0.97528643665240922</c:v>
                </c:pt>
                <c:pt idx="4">
                  <c:v>0.99987412318186863</c:v>
                </c:pt>
                <c:pt idx="5">
                  <c:v>1.0057823626547444</c:v>
                </c:pt>
                <c:pt idx="6">
                  <c:v>1.0911472055875211</c:v>
                </c:pt>
                <c:pt idx="7">
                  <c:v>0.95177616483008121</c:v>
                </c:pt>
                <c:pt idx="8">
                  <c:v>0.89418772365162968</c:v>
                </c:pt>
                <c:pt idx="9">
                  <c:v>0.91920669110299535</c:v>
                </c:pt>
                <c:pt idx="10">
                  <c:v>1.1487113092850645</c:v>
                </c:pt>
                <c:pt idx="11">
                  <c:v>0.96659900109605823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Trend!$K$200</c:f>
              <c:strCache>
                <c:ptCount val="1"/>
                <c:pt idx="0">
                  <c:v>2008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Trend!$K$201:$K$212</c:f>
              <c:numCache>
                <c:formatCode>0.00</c:formatCode>
                <c:ptCount val="12"/>
                <c:pt idx="0">
                  <c:v>1.173985166064152</c:v>
                </c:pt>
                <c:pt idx="1">
                  <c:v>0.94756544686181132</c:v>
                </c:pt>
                <c:pt idx="2">
                  <c:v>1.1189831286463801</c:v>
                </c:pt>
                <c:pt idx="3">
                  <c:v>0.87974794902124309</c:v>
                </c:pt>
                <c:pt idx="4">
                  <c:v>0.84878971218851185</c:v>
                </c:pt>
                <c:pt idx="5">
                  <c:v>1.0053221878907259</c:v>
                </c:pt>
                <c:pt idx="6">
                  <c:v>1.1998824526770955</c:v>
                </c:pt>
                <c:pt idx="7">
                  <c:v>0.87594143582729367</c:v>
                </c:pt>
                <c:pt idx="8">
                  <c:v>0.92901020584499971</c:v>
                </c:pt>
                <c:pt idx="9">
                  <c:v>1.0053166295389921</c:v>
                </c:pt>
                <c:pt idx="10">
                  <c:v>1.0726519498979985</c:v>
                </c:pt>
                <c:pt idx="11">
                  <c:v>0.942803735540796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Trend!$L$200</c:f>
              <c:strCache>
                <c:ptCount val="1"/>
                <c:pt idx="0">
                  <c:v>2009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Trend!$L$201:$L$212</c:f>
              <c:numCache>
                <c:formatCode>0.00</c:formatCode>
                <c:ptCount val="12"/>
                <c:pt idx="0">
                  <c:v>0.88361985021842337</c:v>
                </c:pt>
                <c:pt idx="1">
                  <c:v>1.0417321333669716</c:v>
                </c:pt>
                <c:pt idx="2">
                  <c:v>1.179483981029753</c:v>
                </c:pt>
                <c:pt idx="3">
                  <c:v>1.024361739552571</c:v>
                </c:pt>
                <c:pt idx="4">
                  <c:v>1.0089323306580908</c:v>
                </c:pt>
                <c:pt idx="5">
                  <c:v>1.027196039553973</c:v>
                </c:pt>
                <c:pt idx="6">
                  <c:v>0.90411334611886474</c:v>
                </c:pt>
                <c:pt idx="7">
                  <c:v>0.97112942002677594</c:v>
                </c:pt>
                <c:pt idx="8">
                  <c:v>1.006888019771778</c:v>
                </c:pt>
                <c:pt idx="9">
                  <c:v>0.98045272679687689</c:v>
                </c:pt>
                <c:pt idx="10">
                  <c:v>0.94506587614354842</c:v>
                </c:pt>
                <c:pt idx="11">
                  <c:v>1.0270245367623736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Trend!$M$200</c:f>
              <c:strCache>
                <c:ptCount val="1"/>
                <c:pt idx="0">
                  <c:v>2010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Trend!$M$201:$M$212</c:f>
              <c:numCache>
                <c:formatCode>0.00</c:formatCode>
                <c:ptCount val="12"/>
                <c:pt idx="0">
                  <c:v>0.99953072945265242</c:v>
                </c:pt>
                <c:pt idx="1">
                  <c:v>0.9985726968139127</c:v>
                </c:pt>
                <c:pt idx="2">
                  <c:v>0.93546593706350945</c:v>
                </c:pt>
                <c:pt idx="3">
                  <c:v>0.86914252839975326</c:v>
                </c:pt>
                <c:pt idx="4">
                  <c:v>1.1562202962288279</c:v>
                </c:pt>
                <c:pt idx="5">
                  <c:v>0.92782929954644833</c:v>
                </c:pt>
                <c:pt idx="6">
                  <c:v>1.098706710526169</c:v>
                </c:pt>
                <c:pt idx="7">
                  <c:v>0.96544088446490128</c:v>
                </c:pt>
                <c:pt idx="8">
                  <c:v>0.96687691302229128</c:v>
                </c:pt>
                <c:pt idx="9">
                  <c:v>1.0268315451557992</c:v>
                </c:pt>
                <c:pt idx="10">
                  <c:v>1.0282446885555301</c:v>
                </c:pt>
                <c:pt idx="11">
                  <c:v>1.0271377707702056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Trend!$N$200</c:f>
              <c:strCache>
                <c:ptCount val="1"/>
                <c:pt idx="0">
                  <c:v>2011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Trend!$N$201:$N$212</c:f>
              <c:numCache>
                <c:formatCode>0.00</c:formatCode>
                <c:ptCount val="12"/>
                <c:pt idx="0">
                  <c:v>1.016987565029595</c:v>
                </c:pt>
                <c:pt idx="1">
                  <c:v>0.97869098353562334</c:v>
                </c:pt>
                <c:pt idx="2">
                  <c:v>0.98507810948067887</c:v>
                </c:pt>
                <c:pt idx="3">
                  <c:v>0.96243402844950121</c:v>
                </c:pt>
                <c:pt idx="4">
                  <c:v>0.99026343597749522</c:v>
                </c:pt>
                <c:pt idx="5">
                  <c:v>1.0440081661151506</c:v>
                </c:pt>
                <c:pt idx="6">
                  <c:v>0.95052229093169727</c:v>
                </c:pt>
                <c:pt idx="7">
                  <c:v>0.99337522109863918</c:v>
                </c:pt>
                <c:pt idx="8">
                  <c:v>1.0127096347808004</c:v>
                </c:pt>
                <c:pt idx="9">
                  <c:v>1.0081601379913372</c:v>
                </c:pt>
                <c:pt idx="10">
                  <c:v>0.96133683690412852</c:v>
                </c:pt>
                <c:pt idx="11">
                  <c:v>1.0964335897053539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Trend!$O$200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Trend!$O$201:$O$212</c:f>
              <c:numCache>
                <c:formatCode>0.00</c:formatCode>
                <c:ptCount val="12"/>
                <c:pt idx="0">
                  <c:v>0.97949943718618282</c:v>
                </c:pt>
                <c:pt idx="1">
                  <c:v>0.97695891462483686</c:v>
                </c:pt>
                <c:pt idx="2">
                  <c:v>0.99462609288255943</c:v>
                </c:pt>
                <c:pt idx="3">
                  <c:v>0.98662062486496993</c:v>
                </c:pt>
                <c:pt idx="4">
                  <c:v>1.0626393819119375</c:v>
                </c:pt>
                <c:pt idx="5">
                  <c:v>1.0635582868981432</c:v>
                </c:pt>
                <c:pt idx="6">
                  <c:v>0.99230952412933282</c:v>
                </c:pt>
                <c:pt idx="7">
                  <c:v>0.88069148117586216</c:v>
                </c:pt>
                <c:pt idx="8">
                  <c:v>1.0541513181000015</c:v>
                </c:pt>
                <c:pt idx="9">
                  <c:v>0.89299809078225845</c:v>
                </c:pt>
                <c:pt idx="10">
                  <c:v>1.0215979512033355</c:v>
                </c:pt>
                <c:pt idx="11">
                  <c:v>1.0943488962405794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Trend!$P$200</c:f>
              <c:strCache>
                <c:ptCount val="1"/>
                <c:pt idx="0">
                  <c:v>2013</c:v>
                </c:pt>
              </c:strCache>
            </c:strRef>
          </c:tx>
          <c:spPr>
            <a:ln w="15875"/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Trend!$P$201:$P$212</c:f>
              <c:numCache>
                <c:formatCode>0.00</c:formatCode>
                <c:ptCount val="12"/>
                <c:pt idx="0">
                  <c:v>0.97760952046993621</c:v>
                </c:pt>
                <c:pt idx="1">
                  <c:v>0.99074157173600497</c:v>
                </c:pt>
                <c:pt idx="2">
                  <c:v>0.99924217225565104</c:v>
                </c:pt>
                <c:pt idx="3">
                  <c:v>0.99175200777107064</c:v>
                </c:pt>
                <c:pt idx="4">
                  <c:v>0.98147260664585012</c:v>
                </c:pt>
                <c:pt idx="5">
                  <c:v>1.0560931932893285</c:v>
                </c:pt>
                <c:pt idx="6">
                  <c:v>0.97669242819377622</c:v>
                </c:pt>
                <c:pt idx="7">
                  <c:v>0.90388605813677703</c:v>
                </c:pt>
                <c:pt idx="8">
                  <c:v>1.0421762349322941</c:v>
                </c:pt>
                <c:pt idx="9">
                  <c:v>0.99699308083299376</c:v>
                </c:pt>
                <c:pt idx="10">
                  <c:v>0.97618601277066241</c:v>
                </c:pt>
                <c:pt idx="11">
                  <c:v>1.1071551129656549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Trend!$Q$200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Trend!$Q$201:$Q$212</c:f>
              <c:numCache>
                <c:formatCode>0.00</c:formatCode>
                <c:ptCount val="12"/>
                <c:pt idx="0">
                  <c:v>0.99813218658749248</c:v>
                </c:pt>
                <c:pt idx="1">
                  <c:v>0.99618762115467274</c:v>
                </c:pt>
                <c:pt idx="2">
                  <c:v>0.99485884554841242</c:v>
                </c:pt>
                <c:pt idx="3">
                  <c:v>0.9837920036071276</c:v>
                </c:pt>
                <c:pt idx="4">
                  <c:v>0.97876581961911691</c:v>
                </c:pt>
                <c:pt idx="5">
                  <c:v>1.06759623806043</c:v>
                </c:pt>
                <c:pt idx="6">
                  <c:v>0.97349933375762421</c:v>
                </c:pt>
                <c:pt idx="7">
                  <c:v>0.89579040657845455</c:v>
                </c:pt>
                <c:pt idx="8">
                  <c:v>1.0886696486481839</c:v>
                </c:pt>
                <c:pt idx="9">
                  <c:v>1.0503296642359228</c:v>
                </c:pt>
                <c:pt idx="10">
                  <c:v>0.88131678988335038</c:v>
                </c:pt>
                <c:pt idx="11">
                  <c:v>1.0910614423192133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Trend!$R$200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Trend!$R$201:$R$212</c:f>
              <c:numCache>
                <c:formatCode>0.00</c:formatCode>
                <c:ptCount val="12"/>
                <c:pt idx="0">
                  <c:v>0.97867239835853392</c:v>
                </c:pt>
                <c:pt idx="1">
                  <c:v>0.99984247123244152</c:v>
                </c:pt>
                <c:pt idx="2">
                  <c:v>1.0405096375976426</c:v>
                </c:pt>
                <c:pt idx="3">
                  <c:v>0.97589697238552664</c:v>
                </c:pt>
                <c:pt idx="4">
                  <c:v>0.94551833048385014</c:v>
                </c:pt>
                <c:pt idx="5">
                  <c:v>1.0656860386593152</c:v>
                </c:pt>
                <c:pt idx="6">
                  <c:v>0.99817906478631468</c:v>
                </c:pt>
                <c:pt idx="7">
                  <c:v>1.0041888557680396</c:v>
                </c:pt>
                <c:pt idx="8">
                  <c:v>1.015081273806516</c:v>
                </c:pt>
                <c:pt idx="9">
                  <c:v>0.97397415744099036</c:v>
                </c:pt>
                <c:pt idx="10">
                  <c:v>0.93189646642973212</c:v>
                </c:pt>
                <c:pt idx="11">
                  <c:v>1.0705543330510956</c:v>
                </c:pt>
              </c:numCache>
            </c:numRef>
          </c:val>
          <c:smooth val="0"/>
        </c:ser>
        <c:ser>
          <c:idx val="22"/>
          <c:order val="16"/>
          <c:tx>
            <c:strRef>
              <c:f>Trend!$Y$200</c:f>
              <c:strCache>
                <c:ptCount val="1"/>
                <c:pt idx="0">
                  <c:v>Avg</c:v>
                </c:pt>
              </c:strCache>
            </c:strRef>
          </c:tx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Trend!$Y$201:$Y$212</c:f>
              <c:numCache>
                <c:formatCode>0.00</c:formatCode>
                <c:ptCount val="12"/>
                <c:pt idx="0">
                  <c:v>1.0229626072773623</c:v>
                </c:pt>
                <c:pt idx="1">
                  <c:v>0.98612770608694167</c:v>
                </c:pt>
                <c:pt idx="2">
                  <c:v>1.0249175189743338</c:v>
                </c:pt>
                <c:pt idx="3">
                  <c:v>0.97984786311958916</c:v>
                </c:pt>
                <c:pt idx="4">
                  <c:v>0.99078550314996239</c:v>
                </c:pt>
                <c:pt idx="5">
                  <c:v>1.0234376213857299</c:v>
                </c:pt>
                <c:pt idx="6">
                  <c:v>1.0034816520390697</c:v>
                </c:pt>
                <c:pt idx="7">
                  <c:v>0.9068078054942228</c:v>
                </c:pt>
                <c:pt idx="8">
                  <c:v>0.98943361349983427</c:v>
                </c:pt>
                <c:pt idx="9">
                  <c:v>1.0270726855056975</c:v>
                </c:pt>
                <c:pt idx="10">
                  <c:v>0.99892679108110038</c:v>
                </c:pt>
                <c:pt idx="11">
                  <c:v>1.0461986323861554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Trend!$AC$200</c:f>
              <c:strCache>
                <c:ptCount val="1"/>
                <c:pt idx="0">
                  <c:v>Wtd Avg</c:v>
                </c:pt>
              </c:strCache>
            </c:strRef>
          </c:tx>
          <c:spPr>
            <a:ln w="635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Trend!$A$201:$B$212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Trend!$AC$201:$AC$212</c:f>
              <c:numCache>
                <c:formatCode>0.00</c:formatCode>
                <c:ptCount val="12"/>
                <c:pt idx="0">
                  <c:v>1.0255592967747804</c:v>
                </c:pt>
                <c:pt idx="1">
                  <c:v>0.98453142081068845</c:v>
                </c:pt>
                <c:pt idx="2">
                  <c:v>1.0080557212431154</c:v>
                </c:pt>
                <c:pt idx="3">
                  <c:v>0.99408559635728755</c:v>
                </c:pt>
                <c:pt idx="4">
                  <c:v>0.98656263234517505</c:v>
                </c:pt>
                <c:pt idx="5">
                  <c:v>1.0340726710438155</c:v>
                </c:pt>
                <c:pt idx="6">
                  <c:v>0.98015472647628876</c:v>
                </c:pt>
                <c:pt idx="7">
                  <c:v>0.89538641522987616</c:v>
                </c:pt>
                <c:pt idx="8">
                  <c:v>1.0028312461422209</c:v>
                </c:pt>
                <c:pt idx="9">
                  <c:v>1.041779614624708</c:v>
                </c:pt>
                <c:pt idx="10">
                  <c:v>0.98234623611795546</c:v>
                </c:pt>
                <c:pt idx="11">
                  <c:v>1.0646344228340874</c:v>
                </c:pt>
              </c:numCache>
            </c:numRef>
          </c:val>
          <c:smooth val="0"/>
        </c:ser>
        <c:ser>
          <c:idx val="17"/>
          <c:order val="18"/>
          <c:tx>
            <c:strRef>
              <c:f>Trend!$AA$200</c:f>
              <c:strCache>
                <c:ptCount val="1"/>
                <c:pt idx="0">
                  <c:v>Low</c:v>
                </c:pt>
              </c:strCache>
            </c:strRef>
          </c:tx>
          <c:spPr>
            <a:ln w="5715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Trend!$AA$201:$AA$212</c:f>
              <c:numCache>
                <c:formatCode>0.00</c:formatCode>
                <c:ptCount val="12"/>
                <c:pt idx="0">
                  <c:v>0.89553959055052246</c:v>
                </c:pt>
                <c:pt idx="1">
                  <c:v>0.9260060047376617</c:v>
                </c:pt>
                <c:pt idx="2">
                  <c:v>0.8981142513093201</c:v>
                </c:pt>
                <c:pt idx="3">
                  <c:v>0.8796163931599208</c:v>
                </c:pt>
                <c:pt idx="4">
                  <c:v>0.83896953626561888</c:v>
                </c:pt>
                <c:pt idx="5">
                  <c:v>0.90895965738145235</c:v>
                </c:pt>
                <c:pt idx="6">
                  <c:v>0.85425126542212804</c:v>
                </c:pt>
                <c:pt idx="7">
                  <c:v>0.80084953517916535</c:v>
                </c:pt>
                <c:pt idx="8">
                  <c:v>0.88716927357007969</c:v>
                </c:pt>
                <c:pt idx="9">
                  <c:v>0.88520297832717576</c:v>
                </c:pt>
                <c:pt idx="10">
                  <c:v>0.87394490021529814</c:v>
                </c:pt>
                <c:pt idx="11">
                  <c:v>0.93630146338109255</c:v>
                </c:pt>
              </c:numCache>
            </c:numRef>
          </c:val>
          <c:smooth val="0"/>
        </c:ser>
        <c:ser>
          <c:idx val="18"/>
          <c:order val="19"/>
          <c:tx>
            <c:strRef>
              <c:f>Trend!$AB$200</c:f>
              <c:strCache>
                <c:ptCount val="1"/>
                <c:pt idx="0">
                  <c:v>High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Trend!$AB$201:$AB$212</c:f>
              <c:numCache>
                <c:formatCode>0.00</c:formatCode>
                <c:ptCount val="12"/>
                <c:pt idx="0">
                  <c:v>1.1503856240042021</c:v>
                </c:pt>
                <c:pt idx="1">
                  <c:v>1.0462494074362216</c:v>
                </c:pt>
                <c:pt idx="2">
                  <c:v>1.1517207866393475</c:v>
                </c:pt>
                <c:pt idx="3">
                  <c:v>1.0800793330792575</c:v>
                </c:pt>
                <c:pt idx="4">
                  <c:v>1.1426014700343059</c:v>
                </c:pt>
                <c:pt idx="5">
                  <c:v>1.1379155853900076</c:v>
                </c:pt>
                <c:pt idx="6">
                  <c:v>1.1527120386560115</c:v>
                </c:pt>
                <c:pt idx="7">
                  <c:v>1.0127660758092802</c:v>
                </c:pt>
                <c:pt idx="8">
                  <c:v>1.0916979534295888</c:v>
                </c:pt>
                <c:pt idx="9">
                  <c:v>1.1689423926842193</c:v>
                </c:pt>
                <c:pt idx="10">
                  <c:v>1.1239086819469026</c:v>
                </c:pt>
                <c:pt idx="11">
                  <c:v>1.1560958013912184</c:v>
                </c:pt>
              </c:numCache>
            </c:numRef>
          </c:val>
          <c:smooth val="0"/>
        </c:ser>
        <c:ser>
          <c:idx val="19"/>
          <c:order val="20"/>
          <c:tx>
            <c:strRef>
              <c:f>Trend!$P$200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val>
            <c:numRef>
              <c:f>Trend!$P$201:$P$212</c:f>
              <c:numCache>
                <c:formatCode>0.00</c:formatCode>
                <c:ptCount val="12"/>
                <c:pt idx="0">
                  <c:v>0.97760952046993621</c:v>
                </c:pt>
                <c:pt idx="1">
                  <c:v>0.99074157173600497</c:v>
                </c:pt>
                <c:pt idx="2">
                  <c:v>0.99924217225565104</c:v>
                </c:pt>
                <c:pt idx="3">
                  <c:v>0.99175200777107064</c:v>
                </c:pt>
                <c:pt idx="4">
                  <c:v>0.98147260664585012</c:v>
                </c:pt>
                <c:pt idx="5">
                  <c:v>1.0560931932893285</c:v>
                </c:pt>
                <c:pt idx="6">
                  <c:v>0.97669242819377622</c:v>
                </c:pt>
                <c:pt idx="7">
                  <c:v>0.90388605813677703</c:v>
                </c:pt>
                <c:pt idx="8">
                  <c:v>1.0421762349322941</c:v>
                </c:pt>
                <c:pt idx="9">
                  <c:v>0.99699308083299376</c:v>
                </c:pt>
                <c:pt idx="10">
                  <c:v>0.97618601277066241</c:v>
                </c:pt>
                <c:pt idx="11">
                  <c:v>1.1071551129656549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31840"/>
        <c:axId val="442950016"/>
      </c:lineChart>
      <c:catAx>
        <c:axId val="442931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42950016"/>
        <c:crosses val="autoZero"/>
        <c:auto val="1"/>
        <c:lblAlgn val="ctr"/>
        <c:lblOffset val="100"/>
        <c:noMultiLvlLbl val="0"/>
      </c:catAx>
      <c:valAx>
        <c:axId val="442950016"/>
        <c:scaling>
          <c:orientation val="minMax"/>
          <c:max val="1.3"/>
          <c:min val="0.70000000000000007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42931840"/>
        <c:crosses val="autoZero"/>
        <c:crossBetween val="midCat"/>
      </c:valAx>
    </c:plotArea>
    <c:legend>
      <c:legendPos val="r"/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9"/>
        <c:delete val="1"/>
      </c:legendEntry>
      <c:layout>
        <c:manualLayout>
          <c:xMode val="edge"/>
          <c:yMode val="edge"/>
          <c:x val="0.43441934181304259"/>
          <c:y val="1.5748031496062938E-3"/>
          <c:w val="0.56180113062790227"/>
          <c:h val="0.23486436002069083"/>
        </c:manualLayout>
      </c:layout>
      <c:overlay val="0"/>
      <c:spPr>
        <a:solidFill>
          <a:schemeClr val="bg1">
            <a:alpha val="67000"/>
          </a:schemeClr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>
                <a:solidFill>
                  <a:srgbClr val="0033CC"/>
                </a:solidFill>
              </a:rPr>
              <a:t>NYSE Monthly Sales Volumes</a:t>
            </a:r>
            <a:endParaRPr lang="en-US" sz="1600">
              <a:solidFill>
                <a:srgbClr val="0033CC"/>
              </a:solidFill>
            </a:endParaRPr>
          </a:p>
          <a:p>
            <a:pPr>
              <a:defRPr/>
            </a:pPr>
            <a:r>
              <a:rPr lang="en-US"/>
              <a:t>Normalized</a:t>
            </a:r>
          </a:p>
        </c:rich>
      </c:tx>
      <c:layout>
        <c:manualLayout>
          <c:xMode val="edge"/>
          <c:yMode val="edge"/>
          <c:x val="0.2830840276506134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258206643837114E-2"/>
          <c:y val="0.11812806091546249"/>
          <c:w val="0.87701508423365682"/>
          <c:h val="0.81489036947304661"/>
        </c:manualLayout>
      </c:layout>
      <c:lineChart>
        <c:grouping val="standard"/>
        <c:varyColors val="0"/>
        <c:ser>
          <c:idx val="0"/>
          <c:order val="0"/>
          <c:tx>
            <c:strRef>
              <c:f>Calc!$S$10</c:f>
              <c:strCache>
                <c:ptCount val="1"/>
                <c:pt idx="0">
                  <c:v>Actual (&amp; Forecast) Values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Calc!$A$11:$A$263</c:f>
              <c:numCache>
                <c:formatCode>[$-409]mmm\-yy;@</c:formatCode>
                <c:ptCount val="25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</c:numCache>
            </c:numRef>
          </c:cat>
          <c:val>
            <c:numRef>
              <c:f>Calc!$B$11:$B$263</c:f>
              <c:numCache>
                <c:formatCode>#,##0.000_);[Red]\(#,##0.000\)</c:formatCode>
                <c:ptCount val="253"/>
                <c:pt idx="0">
                  <c:v>21.484254618000001</c:v>
                </c:pt>
                <c:pt idx="1">
                  <c:v>20.917632140000002</c:v>
                </c:pt>
                <c:pt idx="2">
                  <c:v>26.182766564000001</c:v>
                </c:pt>
                <c:pt idx="3">
                  <c:v>20.140405405000003</c:v>
                </c:pt>
                <c:pt idx="4">
                  <c:v>19.919341288000002</c:v>
                </c:pt>
                <c:pt idx="5">
                  <c:v>21.703321017</c:v>
                </c:pt>
                <c:pt idx="6">
                  <c:v>19.076891454000002</c:v>
                </c:pt>
                <c:pt idx="7">
                  <c:v>20.379201651000002</c:v>
                </c:pt>
                <c:pt idx="8">
                  <c:v>20.825856353000002</c:v>
                </c:pt>
                <c:pt idx="9">
                  <c:v>25.972211976000001</c:v>
                </c:pt>
                <c:pt idx="10">
                  <c:v>21.700515606</c:v>
                </c:pt>
                <c:pt idx="11">
                  <c:v>24.175307011000001</c:v>
                </c:pt>
                <c:pt idx="12">
                  <c:v>27.844005557000003</c:v>
                </c:pt>
                <c:pt idx="13">
                  <c:v>21.631058254000003</c:v>
                </c:pt>
                <c:pt idx="14">
                  <c:v>27.970177009</c:v>
                </c:pt>
                <c:pt idx="15">
                  <c:v>25.529158376000002</c:v>
                </c:pt>
                <c:pt idx="16">
                  <c:v>24.568456264000002</c:v>
                </c:pt>
                <c:pt idx="17">
                  <c:v>24.674212853</c:v>
                </c:pt>
                <c:pt idx="18">
                  <c:v>23.878290578000001</c:v>
                </c:pt>
                <c:pt idx="19">
                  <c:v>23.590734146000003</c:v>
                </c:pt>
                <c:pt idx="20">
                  <c:v>25.416713787000003</c:v>
                </c:pt>
                <c:pt idx="21">
                  <c:v>30.228520868</c:v>
                </c:pt>
                <c:pt idx="22">
                  <c:v>26.671824069000003</c:v>
                </c:pt>
                <c:pt idx="23">
                  <c:v>25.506104132000001</c:v>
                </c:pt>
                <c:pt idx="24">
                  <c:v>29.943225121000001</c:v>
                </c:pt>
                <c:pt idx="25">
                  <c:v>26.254804264000001</c:v>
                </c:pt>
                <c:pt idx="26">
                  <c:v>26.742865285000001</c:v>
                </c:pt>
                <c:pt idx="27">
                  <c:v>28.760819087000002</c:v>
                </c:pt>
                <c:pt idx="28">
                  <c:v>27.152057629000002</c:v>
                </c:pt>
                <c:pt idx="29">
                  <c:v>31.739602182000002</c:v>
                </c:pt>
                <c:pt idx="30">
                  <c:v>41.498590228000005</c:v>
                </c:pt>
                <c:pt idx="31">
                  <c:v>29.510537263000003</c:v>
                </c:pt>
                <c:pt idx="32">
                  <c:v>28.180247865000002</c:v>
                </c:pt>
                <c:pt idx="33">
                  <c:v>38.060914050000001</c:v>
                </c:pt>
                <c:pt idx="34">
                  <c:v>29.087289734000002</c:v>
                </c:pt>
                <c:pt idx="35">
                  <c:v>26.204947813</c:v>
                </c:pt>
                <c:pt idx="36">
                  <c:v>30.969338700000002</c:v>
                </c:pt>
                <c:pt idx="37">
                  <c:v>25.391557145</c:v>
                </c:pt>
                <c:pt idx="38">
                  <c:v>30.224560674000003</c:v>
                </c:pt>
                <c:pt idx="39">
                  <c:v>29.876910724000002</c:v>
                </c:pt>
                <c:pt idx="40">
                  <c:v>31.261541159000004</c:v>
                </c:pt>
                <c:pt idx="41">
                  <c:v>31.842425762000001</c:v>
                </c:pt>
                <c:pt idx="42">
                  <c:v>31.924518728000002</c:v>
                </c:pt>
                <c:pt idx="43">
                  <c:v>25.207009621000001</c:v>
                </c:pt>
                <c:pt idx="44">
                  <c:v>30.171336113000002</c:v>
                </c:pt>
                <c:pt idx="45">
                  <c:v>32.891088624000005</c:v>
                </c:pt>
                <c:pt idx="46">
                  <c:v>24.572365351000002</c:v>
                </c:pt>
                <c:pt idx="47">
                  <c:v>28.065196767000003</c:v>
                </c:pt>
                <c:pt idx="48">
                  <c:v>33.401117984000003</c:v>
                </c:pt>
                <c:pt idx="49">
                  <c:v>28.219808424</c:v>
                </c:pt>
                <c:pt idx="50">
                  <c:v>34.114416814000002</c:v>
                </c:pt>
                <c:pt idx="51">
                  <c:v>32.174532881000005</c:v>
                </c:pt>
                <c:pt idx="52">
                  <c:v>30.105487464000003</c:v>
                </c:pt>
                <c:pt idx="53">
                  <c:v>28.935464709000001</c:v>
                </c:pt>
                <c:pt idx="54">
                  <c:v>29.927647185000001</c:v>
                </c:pt>
                <c:pt idx="55">
                  <c:v>27.512945934000001</c:v>
                </c:pt>
                <c:pt idx="56">
                  <c:v>27.997327555000002</c:v>
                </c:pt>
                <c:pt idx="57">
                  <c:v>32.784492494000006</c:v>
                </c:pt>
                <c:pt idx="58">
                  <c:v>31.802235189000001</c:v>
                </c:pt>
                <c:pt idx="59">
                  <c:v>32.656786257</c:v>
                </c:pt>
                <c:pt idx="60">
                  <c:v>32.873655599000003</c:v>
                </c:pt>
                <c:pt idx="61">
                  <c:v>30.421999961000001</c:v>
                </c:pt>
                <c:pt idx="62">
                  <c:v>37.693856019000002</c:v>
                </c:pt>
                <c:pt idx="63">
                  <c:v>36.419048048000001</c:v>
                </c:pt>
                <c:pt idx="64">
                  <c:v>32.385502707000001</c:v>
                </c:pt>
                <c:pt idx="65">
                  <c:v>34.164301307999999</c:v>
                </c:pt>
                <c:pt idx="66">
                  <c:v>30.345885188</c:v>
                </c:pt>
                <c:pt idx="67">
                  <c:v>34.061626375000003</c:v>
                </c:pt>
                <c:pt idx="68">
                  <c:v>36.412751366000002</c:v>
                </c:pt>
                <c:pt idx="69">
                  <c:v>40.391356287000001</c:v>
                </c:pt>
                <c:pt idx="70">
                  <c:v>35.945223430000006</c:v>
                </c:pt>
                <c:pt idx="71">
                  <c:v>33.962724204000004</c:v>
                </c:pt>
                <c:pt idx="72">
                  <c:v>39.137795588000003</c:v>
                </c:pt>
                <c:pt idx="73">
                  <c:v>34.488949017000003</c:v>
                </c:pt>
                <c:pt idx="74">
                  <c:v>40.026956933000001</c:v>
                </c:pt>
                <c:pt idx="75">
                  <c:v>33.735219981</c:v>
                </c:pt>
                <c:pt idx="76">
                  <c:v>43.710999824000005</c:v>
                </c:pt>
                <c:pt idx="77">
                  <c:v>44.135295573000001</c:v>
                </c:pt>
                <c:pt idx="78">
                  <c:v>35.952003054999999</c:v>
                </c:pt>
                <c:pt idx="79">
                  <c:v>37.127694174000005</c:v>
                </c:pt>
                <c:pt idx="80">
                  <c:v>35.745692179999999</c:v>
                </c:pt>
                <c:pt idx="81">
                  <c:v>40.755462551000001</c:v>
                </c:pt>
                <c:pt idx="82">
                  <c:v>39.924496251000001</c:v>
                </c:pt>
                <c:pt idx="83">
                  <c:v>33.754332155</c:v>
                </c:pt>
                <c:pt idx="84">
                  <c:v>40.126502743000003</c:v>
                </c:pt>
                <c:pt idx="85">
                  <c:v>36.808791763000002</c:v>
                </c:pt>
                <c:pt idx="86">
                  <c:v>46.829835047000003</c:v>
                </c:pt>
                <c:pt idx="87">
                  <c:v>38.30505222</c:v>
                </c:pt>
                <c:pt idx="88">
                  <c:v>43.624860264000006</c:v>
                </c:pt>
                <c:pt idx="89">
                  <c:v>45.825290047999999</c:v>
                </c:pt>
                <c:pt idx="90">
                  <c:v>47.160369625000001</c:v>
                </c:pt>
                <c:pt idx="91">
                  <c:v>61.153545837000003</c:v>
                </c:pt>
                <c:pt idx="92">
                  <c:v>37.156515068000004</c:v>
                </c:pt>
                <c:pt idx="93">
                  <c:v>45.423874467000005</c:v>
                </c:pt>
                <c:pt idx="94">
                  <c:v>51.509362646000007</c:v>
                </c:pt>
                <c:pt idx="95">
                  <c:v>38.103141452000003</c:v>
                </c:pt>
                <c:pt idx="96">
                  <c:v>59.655949482000004</c:v>
                </c:pt>
                <c:pt idx="97">
                  <c:v>45.622754623000006</c:v>
                </c:pt>
                <c:pt idx="98">
                  <c:v>53.173827761000005</c:v>
                </c:pt>
                <c:pt idx="99">
                  <c:v>46.837121466000006</c:v>
                </c:pt>
                <c:pt idx="100">
                  <c:v>42.824180106</c:v>
                </c:pt>
                <c:pt idx="101">
                  <c:v>51.190697423000003</c:v>
                </c:pt>
                <c:pt idx="102">
                  <c:v>63.770261206000001</c:v>
                </c:pt>
                <c:pt idx="103">
                  <c:v>44.843193803000005</c:v>
                </c:pt>
                <c:pt idx="104">
                  <c:v>71.140371587000004</c:v>
                </c:pt>
                <c:pt idx="105">
                  <c:v>82.979153233000005</c:v>
                </c:pt>
                <c:pt idx="106">
                  <c:v>50.601787638000005</c:v>
                </c:pt>
                <c:pt idx="107">
                  <c:v>47.647674722000005</c:v>
                </c:pt>
                <c:pt idx="108">
                  <c:v>45.408325476000002</c:v>
                </c:pt>
                <c:pt idx="109">
                  <c:v>50.307080556000003</c:v>
                </c:pt>
                <c:pt idx="110">
                  <c:v>65.563601515000002</c:v>
                </c:pt>
                <c:pt idx="111">
                  <c:v>53.852271136000006</c:v>
                </c:pt>
                <c:pt idx="112">
                  <c:v>50.357624249000004</c:v>
                </c:pt>
                <c:pt idx="113">
                  <c:v>46.401479603000006</c:v>
                </c:pt>
                <c:pt idx="114">
                  <c:v>40.897598092999999</c:v>
                </c:pt>
                <c:pt idx="115">
                  <c:v>41.685621626</c:v>
                </c:pt>
                <c:pt idx="116">
                  <c:v>43.114756221</c:v>
                </c:pt>
                <c:pt idx="117">
                  <c:v>43.28880126</c:v>
                </c:pt>
                <c:pt idx="118">
                  <c:v>32.797083036000004</c:v>
                </c:pt>
                <c:pt idx="119">
                  <c:v>35.629203521000001</c:v>
                </c:pt>
                <c:pt idx="120">
                  <c:v>33.536155913000002</c:v>
                </c:pt>
                <c:pt idx="121">
                  <c:v>32.679227636</c:v>
                </c:pt>
                <c:pt idx="122">
                  <c:v>36.704678720000004</c:v>
                </c:pt>
                <c:pt idx="123">
                  <c:v>41.460068217</c:v>
                </c:pt>
                <c:pt idx="124">
                  <c:v>51.963650398000006</c:v>
                </c:pt>
                <c:pt idx="125">
                  <c:v>46.340412007000005</c:v>
                </c:pt>
                <c:pt idx="126">
                  <c:v>37.254092281000005</c:v>
                </c:pt>
                <c:pt idx="127">
                  <c:v>34.015332260000001</c:v>
                </c:pt>
                <c:pt idx="128">
                  <c:v>32.435981539000004</c:v>
                </c:pt>
                <c:pt idx="129">
                  <c:v>33.795239459000001</c:v>
                </c:pt>
                <c:pt idx="130">
                  <c:v>33.243621249</c:v>
                </c:pt>
                <c:pt idx="131">
                  <c:v>31.224261220000002</c:v>
                </c:pt>
                <c:pt idx="132">
                  <c:v>32.872255678000002</c:v>
                </c:pt>
                <c:pt idx="133">
                  <c:v>29.293741402000002</c:v>
                </c:pt>
                <c:pt idx="134">
                  <c:v>35.639520246000004</c:v>
                </c:pt>
                <c:pt idx="135">
                  <c:v>26.609823463000001</c:v>
                </c:pt>
                <c:pt idx="136">
                  <c:v>28.704234993</c:v>
                </c:pt>
                <c:pt idx="137">
                  <c:v>31.901730440000001</c:v>
                </c:pt>
                <c:pt idx="138">
                  <c:v>26.212731249000001</c:v>
                </c:pt>
                <c:pt idx="139">
                  <c:v>48.450443359000005</c:v>
                </c:pt>
                <c:pt idx="140">
                  <c:v>35.241369472000002</c:v>
                </c:pt>
                <c:pt idx="141">
                  <c:v>34.277196833000005</c:v>
                </c:pt>
                <c:pt idx="142">
                  <c:v>29.219173196000003</c:v>
                </c:pt>
                <c:pt idx="143">
                  <c:v>25.445277771000001</c:v>
                </c:pt>
                <c:pt idx="144">
                  <c:v>24.347363291000001</c:v>
                </c:pt>
                <c:pt idx="145">
                  <c:v>23.702153069000001</c:v>
                </c:pt>
                <c:pt idx="146">
                  <c:v>26.482454224000001</c:v>
                </c:pt>
                <c:pt idx="147">
                  <c:v>23.408222414000001</c:v>
                </c:pt>
                <c:pt idx="148">
                  <c:v>27.860248963</c:v>
                </c:pt>
                <c:pt idx="149">
                  <c:v>26.812696751000001</c:v>
                </c:pt>
                <c:pt idx="150">
                  <c:v>23.607406124000001</c:v>
                </c:pt>
                <c:pt idx="151">
                  <c:v>22.290327400000002</c:v>
                </c:pt>
                <c:pt idx="152">
                  <c:v>22.034393190000003</c:v>
                </c:pt>
                <c:pt idx="153">
                  <c:v>22.082518140000001</c:v>
                </c:pt>
                <c:pt idx="154">
                  <c:v>22.804371975000002</c:v>
                </c:pt>
                <c:pt idx="155">
                  <c:v>21.363351211000001</c:v>
                </c:pt>
                <c:pt idx="156">
                  <c:v>22.593938755</c:v>
                </c:pt>
                <c:pt idx="157">
                  <c:v>20.477459356000001</c:v>
                </c:pt>
                <c:pt idx="158">
                  <c:v>21.531315067000001</c:v>
                </c:pt>
                <c:pt idx="159">
                  <c:v>23.423821078000003</c:v>
                </c:pt>
                <c:pt idx="160">
                  <c:v>23.110695875000001</c:v>
                </c:pt>
                <c:pt idx="161">
                  <c:v>25.157116545000001</c:v>
                </c:pt>
                <c:pt idx="162">
                  <c:v>20.97647989</c:v>
                </c:pt>
                <c:pt idx="163">
                  <c:v>20.093855666</c:v>
                </c:pt>
                <c:pt idx="164">
                  <c:v>21.022349770000002</c:v>
                </c:pt>
                <c:pt idx="165">
                  <c:v>22.781997409000002</c:v>
                </c:pt>
                <c:pt idx="166">
                  <c:v>18.970308171000003</c:v>
                </c:pt>
                <c:pt idx="167">
                  <c:v>20.517773031000001</c:v>
                </c:pt>
                <c:pt idx="168">
                  <c:v>21.392875492000002</c:v>
                </c:pt>
                <c:pt idx="169">
                  <c:v>20.379185041</c:v>
                </c:pt>
                <c:pt idx="170">
                  <c:v>22.363071612000002</c:v>
                </c:pt>
                <c:pt idx="171">
                  <c:v>21.909535456</c:v>
                </c:pt>
                <c:pt idx="172">
                  <c:v>19.503023943000002</c:v>
                </c:pt>
                <c:pt idx="173">
                  <c:v>21.366388478000001</c:v>
                </c:pt>
                <c:pt idx="174">
                  <c:v>20.237564618</c:v>
                </c:pt>
                <c:pt idx="175">
                  <c:v>17.851571212</c:v>
                </c:pt>
                <c:pt idx="176">
                  <c:v>21.684370048000002</c:v>
                </c:pt>
                <c:pt idx="177">
                  <c:v>29.249584918000004</c:v>
                </c:pt>
                <c:pt idx="178">
                  <c:v>19.750058294000002</c:v>
                </c:pt>
                <c:pt idx="179">
                  <c:v>26.228016083</c:v>
                </c:pt>
                <c:pt idx="180">
                  <c:v>23.906672805000003</c:v>
                </c:pt>
                <c:pt idx="181">
                  <c:v>21.358551491</c:v>
                </c:pt>
                <c:pt idx="182">
                  <c:v>25.555045952</c:v>
                </c:pt>
                <c:pt idx="183">
                  <c:v>22.757542628000003</c:v>
                </c:pt>
                <c:pt idx="184">
                  <c:v>20.907263254</c:v>
                </c:pt>
                <c:pt idx="185">
                  <c:v>26.086804999000002</c:v>
                </c:pt>
                <c:pt idx="186">
                  <c:v>24.478328673</c:v>
                </c:pt>
                <c:pt idx="187">
                  <c:v>27.811388159000003</c:v>
                </c:pt>
                <c:pt idx="188">
                  <c:v>28.009433276000003</c:v>
                </c:pt>
                <c:pt idx="189">
                  <c:v>27.676767311000003</c:v>
                </c:pt>
                <c:pt idx="190">
                  <c:v>23.540029687000001</c:v>
                </c:pt>
                <c:pt idx="191">
                  <c:v>26.998255265000001</c:v>
                </c:pt>
                <c:pt idx="192">
                  <c:v>29.393039089000002</c:v>
                </c:pt>
                <c:pt idx="193">
                  <c:v>29.856830425000002</c:v>
                </c:pt>
                <c:pt idx="194">
                  <c:v>29.946987219</c:v>
                </c:pt>
                <c:pt idx="195">
                  <c:v>26.183258089000002</c:v>
                </c:pt>
                <c:pt idx="196">
                  <c:v>25.757152402000003</c:v>
                </c:pt>
                <c:pt idx="197">
                  <c:v>30.123380679</c:v>
                </c:pt>
                <c:pt idx="198">
                  <c:v>22.328218346</c:v>
                </c:pt>
                <c:pt idx="199">
                  <c:v>23.489589950000003</c:v>
                </c:pt>
                <c:pt idx="200">
                  <c:v>25.281760924</c:v>
                </c:pt>
                <c:pt idx="201">
                  <c:v>22.795214250000001</c:v>
                </c:pt>
                <c:pt idx="203">
                  <c:v>24.012153181000002</c:v>
                </c:pt>
                <c:pt idx="204">
                  <c:v>21.876244125000003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Calc!$K$10</c:f>
              <c:strCache>
                <c:ptCount val="1"/>
                <c:pt idx="0">
                  <c:v>Seasonally-Adjusted: 3-Mo Avg</c:v>
                </c:pt>
              </c:strCache>
            </c:strRef>
          </c:tx>
          <c:spPr>
            <a:ln w="5080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Calc!$A$11:$A$263</c:f>
              <c:numCache>
                <c:formatCode>[$-409]mmm\-yy;@</c:formatCode>
                <c:ptCount val="25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</c:numCache>
            </c:numRef>
          </c:cat>
          <c:val>
            <c:numRef>
              <c:f>Calc!$F$11:$F$263</c:f>
              <c:numCache>
                <c:formatCode>#,##0.000_);[Red]\(#,##0.000\)</c:formatCode>
                <c:ptCount val="253"/>
                <c:pt idx="0">
                  <c:v>21.676204083853072</c:v>
                </c:pt>
                <c:pt idx="1">
                  <c:v>21.550291301823385</c:v>
                </c:pt>
                <c:pt idx="2">
                  <c:v>23.444123790696612</c:v>
                </c:pt>
                <c:pt idx="3">
                  <c:v>22.167207370984471</c:v>
                </c:pt>
                <c:pt idx="4">
                  <c:v>18.881557280702769</c:v>
                </c:pt>
                <c:pt idx="5">
                  <c:v>20.397482728020233</c:v>
                </c:pt>
                <c:pt idx="6">
                  <c:v>20.540688600605563</c:v>
                </c:pt>
                <c:pt idx="7">
                  <c:v>18.233764386214258</c:v>
                </c:pt>
                <c:pt idx="8">
                  <c:v>21.598589547605336</c:v>
                </c:pt>
                <c:pt idx="9">
                  <c:v>24.967426299152056</c:v>
                </c:pt>
                <c:pt idx="10">
                  <c:v>21.958283740027646</c:v>
                </c:pt>
                <c:pt idx="11">
                  <c:v>27.368325938218057</c:v>
                </c:pt>
                <c:pt idx="12">
                  <c:v>26.521467749820097</c:v>
                </c:pt>
                <c:pt idx="13">
                  <c:v>23.468990466731167</c:v>
                </c:pt>
                <c:pt idx="14">
                  <c:v>26.24039978642163</c:v>
                </c:pt>
                <c:pt idx="15">
                  <c:v>26.810297150818137</c:v>
                </c:pt>
                <c:pt idx="16">
                  <c:v>23.184535240673629</c:v>
                </c:pt>
                <c:pt idx="17">
                  <c:v>24.294161233378528</c:v>
                </c:pt>
                <c:pt idx="18">
                  <c:v>24.893974449684521</c:v>
                </c:pt>
                <c:pt idx="19">
                  <c:v>21.214461298512163</c:v>
                </c:pt>
                <c:pt idx="20">
                  <c:v>35.17001173665362</c:v>
                </c:pt>
                <c:pt idx="21">
                  <c:v>27.703633246724269</c:v>
                </c:pt>
                <c:pt idx="22">
                  <c:v>27.064959050482415</c:v>
                </c:pt>
                <c:pt idx="23">
                  <c:v>29.541670912336397</c:v>
                </c:pt>
                <c:pt idx="24">
                  <c:v>29.067967512972189</c:v>
                </c:pt>
                <c:pt idx="25">
                  <c:v>28.4856036048891</c:v>
                </c:pt>
                <c:pt idx="26">
                  <c:v>27.817240189890441</c:v>
                </c:pt>
                <c:pt idx="27">
                  <c:v>27.250154240615434</c:v>
                </c:pt>
                <c:pt idx="28">
                  <c:v>25.643104037431328</c:v>
                </c:pt>
                <c:pt idx="29">
                  <c:v>32.804603722305224</c:v>
                </c:pt>
                <c:pt idx="30">
                  <c:v>40.533534748131146</c:v>
                </c:pt>
                <c:pt idx="31">
                  <c:v>27.810834356000825</c:v>
                </c:pt>
                <c:pt idx="32">
                  <c:v>29.215494147663684</c:v>
                </c:pt>
                <c:pt idx="33">
                  <c:v>34.671158419275869</c:v>
                </c:pt>
                <c:pt idx="34">
                  <c:v>31.257998120834909</c:v>
                </c:pt>
                <c:pt idx="35">
                  <c:v>29.515297126626397</c:v>
                </c:pt>
                <c:pt idx="36">
                  <c:v>29.944701890219193</c:v>
                </c:pt>
                <c:pt idx="37">
                  <c:v>27.549008725047862</c:v>
                </c:pt>
                <c:pt idx="38">
                  <c:v>29.890323579451056</c:v>
                </c:pt>
                <c:pt idx="39">
                  <c:v>29.627482902713044</c:v>
                </c:pt>
                <c:pt idx="40">
                  <c:v>31.015001068183413</c:v>
                </c:pt>
                <c:pt idx="41">
                  <c:v>31.490297571126519</c:v>
                </c:pt>
                <c:pt idx="42">
                  <c:v>30.188496180710043</c:v>
                </c:pt>
                <c:pt idx="43">
                  <c:v>24.936697486711072</c:v>
                </c:pt>
                <c:pt idx="44">
                  <c:v>29.768830395529346</c:v>
                </c:pt>
                <c:pt idx="45">
                  <c:v>29.984903579440264</c:v>
                </c:pt>
                <c:pt idx="46">
                  <c:v>27.845732583433769</c:v>
                </c:pt>
                <c:pt idx="47">
                  <c:v>29.615139049264897</c:v>
                </c:pt>
                <c:pt idx="48">
                  <c:v>34.167681881958011</c:v>
                </c:pt>
                <c:pt idx="49">
                  <c:v>30.617568826220765</c:v>
                </c:pt>
                <c:pt idx="50">
                  <c:v>30.705123732972886</c:v>
                </c:pt>
                <c:pt idx="51">
                  <c:v>31.952369928943021</c:v>
                </c:pt>
                <c:pt idx="52">
                  <c:v>31.523674377627977</c:v>
                </c:pt>
                <c:pt idx="53">
                  <c:v>27.154533809682775</c:v>
                </c:pt>
                <c:pt idx="54">
                  <c:v>29.335777105833657</c:v>
                </c:pt>
                <c:pt idx="55">
                  <c:v>25.95223068399633</c:v>
                </c:pt>
                <c:pt idx="56">
                  <c:v>27.52158301840656</c:v>
                </c:pt>
                <c:pt idx="57">
                  <c:v>32.924434315580065</c:v>
                </c:pt>
                <c:pt idx="58">
                  <c:v>32.4614622895377</c:v>
                </c:pt>
                <c:pt idx="59">
                  <c:v>35.217705307249894</c:v>
                </c:pt>
                <c:pt idx="60">
                  <c:v>33.167362815985747</c:v>
                </c:pt>
                <c:pt idx="61">
                  <c:v>33.00687459114846</c:v>
                </c:pt>
                <c:pt idx="62">
                  <c:v>35.604060067670268</c:v>
                </c:pt>
                <c:pt idx="63">
                  <c:v>35.858093245584421</c:v>
                </c:pt>
                <c:pt idx="64">
                  <c:v>32.189951315395753</c:v>
                </c:pt>
                <c:pt idx="65">
                  <c:v>32.085219080420003</c:v>
                </c:pt>
                <c:pt idx="66">
                  <c:v>31.561655469039639</c:v>
                </c:pt>
                <c:pt idx="67">
                  <c:v>30.657609013015907</c:v>
                </c:pt>
                <c:pt idx="68">
                  <c:v>35.89232629611783</c:v>
                </c:pt>
                <c:pt idx="69">
                  <c:v>40.746339222983671</c:v>
                </c:pt>
                <c:pt idx="70">
                  <c:v>36.420870906183993</c:v>
                </c:pt>
                <c:pt idx="71">
                  <c:v>37.318159826825983</c:v>
                </c:pt>
                <c:pt idx="72">
                  <c:v>39.50244762719602</c:v>
                </c:pt>
                <c:pt idx="73">
                  <c:v>37.485405340729258</c:v>
                </c:pt>
                <c:pt idx="74">
                  <c:v>35.879028399756066</c:v>
                </c:pt>
                <c:pt idx="75">
                  <c:v>37.18368040291638</c:v>
                </c:pt>
                <c:pt idx="76">
                  <c:v>41.522922760915236</c:v>
                </c:pt>
                <c:pt idx="77">
                  <c:v>41.462166753480552</c:v>
                </c:pt>
                <c:pt idx="78">
                  <c:v>38.662468222101616</c:v>
                </c:pt>
                <c:pt idx="79">
                  <c:v>33.303574844321609</c:v>
                </c:pt>
                <c:pt idx="80">
                  <c:v>37.084715564113736</c:v>
                </c:pt>
                <c:pt idx="81">
                  <c:v>39.148169433615273</c:v>
                </c:pt>
                <c:pt idx="82">
                  <c:v>40.472632548554479</c:v>
                </c:pt>
                <c:pt idx="83">
                  <c:v>38.188184524085955</c:v>
                </c:pt>
                <c:pt idx="84">
                  <c:v>38.356918942499526</c:v>
                </c:pt>
                <c:pt idx="85">
                  <c:v>40.006799820384067</c:v>
                </c:pt>
                <c:pt idx="86">
                  <c:v>43.916415011202922</c:v>
                </c:pt>
                <c:pt idx="87">
                  <c:v>40.216498149196639</c:v>
                </c:pt>
                <c:pt idx="88">
                  <c:v>41.34903005735886</c:v>
                </c:pt>
                <c:pt idx="89">
                  <c:v>45.063034451043841</c:v>
                </c:pt>
                <c:pt idx="90">
                  <c:v>49.026926587456252</c:v>
                </c:pt>
                <c:pt idx="91">
                  <c:v>55.05965654438117</c:v>
                </c:pt>
                <c:pt idx="92">
                  <c:v>40.41196958890631</c:v>
                </c:pt>
                <c:pt idx="93">
                  <c:v>41.660847379861004</c:v>
                </c:pt>
                <c:pt idx="94">
                  <c:v>52.21063841520477</c:v>
                </c:pt>
                <c:pt idx="95">
                  <c:v>44.058246826168002</c:v>
                </c:pt>
                <c:pt idx="96">
                  <c:v>58.126829376938339</c:v>
                </c:pt>
                <c:pt idx="97">
                  <c:v>47.060756814549542</c:v>
                </c:pt>
                <c:pt idx="98">
                  <c:v>55.745283047500799</c:v>
                </c:pt>
                <c:pt idx="99">
                  <c:v>43.96195282161235</c:v>
                </c:pt>
                <c:pt idx="100">
                  <c:v>42.545357812683271</c:v>
                </c:pt>
                <c:pt idx="101">
                  <c:v>50.546366125761594</c:v>
                </c:pt>
                <c:pt idx="102">
                  <c:v>60.513909385031859</c:v>
                </c:pt>
                <c:pt idx="103">
                  <c:v>44.312133357002999</c:v>
                </c:pt>
                <c:pt idx="104">
                  <c:v>70.209856696057415</c:v>
                </c:pt>
                <c:pt idx="105">
                  <c:v>75.757884722457376</c:v>
                </c:pt>
                <c:pt idx="106">
                  <c:v>57.30964791915499</c:v>
                </c:pt>
                <c:pt idx="107">
                  <c:v>50.219102343953537</c:v>
                </c:pt>
                <c:pt idx="108">
                  <c:v>46.479583052936512</c:v>
                </c:pt>
                <c:pt idx="109">
                  <c:v>54.677842030525667</c:v>
                </c:pt>
                <c:pt idx="110">
                  <c:v>61.774069672952507</c:v>
                </c:pt>
                <c:pt idx="111">
                  <c:v>53.533630068965913</c:v>
                </c:pt>
                <c:pt idx="112">
                  <c:v>52.613219586156433</c:v>
                </c:pt>
                <c:pt idx="113">
                  <c:v>43.719505452549221</c:v>
                </c:pt>
                <c:pt idx="114">
                  <c:v>38.400570446610793</c:v>
                </c:pt>
                <c:pt idx="115">
                  <c:v>41.16092960165571</c:v>
                </c:pt>
                <c:pt idx="116">
                  <c:v>42.587572067907146</c:v>
                </c:pt>
                <c:pt idx="117">
                  <c:v>41.383039802372679</c:v>
                </c:pt>
                <c:pt idx="118">
                  <c:v>35.153207350239882</c:v>
                </c:pt>
                <c:pt idx="119">
                  <c:v>38.124358136397426</c:v>
                </c:pt>
                <c:pt idx="120">
                  <c:v>35.645240117732278</c:v>
                </c:pt>
                <c:pt idx="121">
                  <c:v>35.518452404960435</c:v>
                </c:pt>
                <c:pt idx="122">
                  <c:v>33.187242152949459</c:v>
                </c:pt>
                <c:pt idx="123">
                  <c:v>41.021551936724293</c:v>
                </c:pt>
                <c:pt idx="124">
                  <c:v>54.430380483397457</c:v>
                </c:pt>
                <c:pt idx="125">
                  <c:v>43.566078975113705</c:v>
                </c:pt>
                <c:pt idx="126">
                  <c:v>36.568606198455193</c:v>
                </c:pt>
                <c:pt idx="127">
                  <c:v>32.049269052084185</c:v>
                </c:pt>
                <c:pt idx="128">
                  <c:v>32.013217249350667</c:v>
                </c:pt>
                <c:pt idx="129">
                  <c:v>33.909618131124091</c:v>
                </c:pt>
                <c:pt idx="130">
                  <c:v>33.867692919836351</c:v>
                </c:pt>
                <c:pt idx="131">
                  <c:v>33.742958336928282</c:v>
                </c:pt>
                <c:pt idx="132">
                  <c:v>33.165356699646317</c:v>
                </c:pt>
                <c:pt idx="133">
                  <c:v>31.838829587390805</c:v>
                </c:pt>
                <c:pt idx="134">
                  <c:v>31.968681501356528</c:v>
                </c:pt>
                <c:pt idx="135">
                  <c:v>27.815948384437657</c:v>
                </c:pt>
                <c:pt idx="136">
                  <c:v>28.550907612019682</c:v>
                </c:pt>
                <c:pt idx="137">
                  <c:v>30.027517228762125</c:v>
                </c:pt>
                <c:pt idx="138">
                  <c:v>27.272457306576197</c:v>
                </c:pt>
                <c:pt idx="139">
                  <c:v>43.624931376991213</c:v>
                </c:pt>
                <c:pt idx="140">
                  <c:v>34.77820562246346</c:v>
                </c:pt>
                <c:pt idx="141">
                  <c:v>34.537646338030186</c:v>
                </c:pt>
                <c:pt idx="142">
                  <c:v>29.645188928452029</c:v>
                </c:pt>
                <c:pt idx="143">
                  <c:v>27.982180652941675</c:v>
                </c:pt>
                <c:pt idx="144">
                  <c:v>24.574210908238605</c:v>
                </c:pt>
                <c:pt idx="145">
                  <c:v>24.452048701366078</c:v>
                </c:pt>
                <c:pt idx="146">
                  <c:v>24.834903839595576</c:v>
                </c:pt>
                <c:pt idx="147">
                  <c:v>24.576307270952842</c:v>
                </c:pt>
                <c:pt idx="148">
                  <c:v>26.406830069029098</c:v>
                </c:pt>
                <c:pt idx="149">
                  <c:v>26.366695685943348</c:v>
                </c:pt>
                <c:pt idx="150">
                  <c:v>24.5417619956072</c:v>
                </c:pt>
                <c:pt idx="151">
                  <c:v>20.069118709437966</c:v>
                </c:pt>
                <c:pt idx="152">
                  <c:v>23.964928515892009</c:v>
                </c:pt>
                <c:pt idx="153">
                  <c:v>20.253147244449742</c:v>
                </c:pt>
                <c:pt idx="154">
                  <c:v>23.114842784120789</c:v>
                </c:pt>
                <c:pt idx="155">
                  <c:v>24.702209970641373</c:v>
                </c:pt>
                <c:pt idx="156">
                  <c:v>22.014803793562049</c:v>
                </c:pt>
                <c:pt idx="157">
                  <c:v>22.256574531442144</c:v>
                </c:pt>
                <c:pt idx="158">
                  <c:v>22.393259803156958</c:v>
                </c:pt>
                <c:pt idx="159">
                  <c:v>22.171667937180352</c:v>
                </c:pt>
                <c:pt idx="160">
                  <c:v>21.888815471152508</c:v>
                </c:pt>
                <c:pt idx="161">
                  <c:v>26.001247095736943</c:v>
                </c:pt>
                <c:pt idx="162">
                  <c:v>20.489127049877784</c:v>
                </c:pt>
                <c:pt idx="163">
                  <c:v>18.931297298834235</c:v>
                </c:pt>
                <c:pt idx="164">
                  <c:v>21.792595009786361</c:v>
                </c:pt>
                <c:pt idx="165">
                  <c:v>20.814264175785432</c:v>
                </c:pt>
                <c:pt idx="166">
                  <c:v>20.347107302514772</c:v>
                </c:pt>
                <c:pt idx="167">
                  <c:v>23.039857186496054</c:v>
                </c:pt>
                <c:pt idx="168">
                  <c:v>20.705710826954626</c:v>
                </c:pt>
                <c:pt idx="169">
                  <c:v>22.149761983151915</c:v>
                </c:pt>
                <c:pt idx="170">
                  <c:v>22.081590255672136</c:v>
                </c:pt>
                <c:pt idx="171">
                  <c:v>21.797820254282488</c:v>
                </c:pt>
                <c:pt idx="172">
                  <c:v>19.376042460834125</c:v>
                </c:pt>
                <c:pt idx="173">
                  <c:v>21.097452255241215</c:v>
                </c:pt>
                <c:pt idx="174">
                  <c:v>19.204157679569828</c:v>
                </c:pt>
                <c:pt idx="175">
                  <c:v>17.640162019977691</c:v>
                </c:pt>
                <c:pt idx="176">
                  <c:v>21.400738844222868</c:v>
                </c:pt>
                <c:pt idx="177">
                  <c:v>26.704137076158251</c:v>
                </c:pt>
                <c:pt idx="178">
                  <c:v>22.36816009958385</c:v>
                </c:pt>
                <c:pt idx="179">
                  <c:v>27.643477496770263</c:v>
                </c:pt>
                <c:pt idx="180">
                  <c:v>24.470670796849188</c:v>
                </c:pt>
                <c:pt idx="181">
                  <c:v>23.214217392833007</c:v>
                </c:pt>
                <c:pt idx="182">
                  <c:v>24.118300801933106</c:v>
                </c:pt>
                <c:pt idx="183">
                  <c:v>22.583055865611925</c:v>
                </c:pt>
                <c:pt idx="184">
                  <c:v>21.84373168776176</c:v>
                </c:pt>
                <c:pt idx="185">
                  <c:v>24.579005306538367</c:v>
                </c:pt>
                <c:pt idx="186">
                  <c:v>22.983789475492838</c:v>
                </c:pt>
                <c:pt idx="187">
                  <c:v>27.461329482080355</c:v>
                </c:pt>
                <c:pt idx="188">
                  <c:v>27.666948923669914</c:v>
                </c:pt>
                <c:pt idx="189">
                  <c:v>26.458315543388647</c:v>
                </c:pt>
                <c:pt idx="190">
                  <c:v>25.231132406183576</c:v>
                </c:pt>
                <c:pt idx="191">
                  <c:v>28.888974522657207</c:v>
                </c:pt>
                <c:pt idx="192">
                  <c:v>31.241563249983447</c:v>
                </c:pt>
                <c:pt idx="193">
                  <c:v>30.930883017342143</c:v>
                </c:pt>
                <c:pt idx="194">
                  <c:v>28.397886502366827</c:v>
                </c:pt>
                <c:pt idx="195">
                  <c:v>25.747727075361411</c:v>
                </c:pt>
                <c:pt idx="196">
                  <c:v>25.619567243563534</c:v>
                </c:pt>
                <c:pt idx="197">
                  <c:v>28.353644766338029</c:v>
                </c:pt>
                <c:pt idx="198">
                  <c:v>23.230901648084735</c:v>
                </c:pt>
                <c:pt idx="199">
                  <c:v>21.150100568730121</c:v>
                </c:pt>
                <c:pt idx="200">
                  <c:v>24.949492402995848</c:v>
                </c:pt>
                <c:pt idx="201">
                  <c:v>22.968419844885567</c:v>
                </c:pt>
                <c:pt idx="203">
                  <c:v>26.406173051984883</c:v>
                </c:pt>
                <c:pt idx="204">
                  <c:v>22.08006799679152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56896"/>
        <c:axId val="452258432"/>
      </c:lineChart>
      <c:dateAx>
        <c:axId val="452256896"/>
        <c:scaling>
          <c:orientation val="minMax"/>
          <c:max val="42736"/>
          <c:min val="40544"/>
        </c:scaling>
        <c:delete val="0"/>
        <c:axPos val="b"/>
        <c:majorGridlines>
          <c:spPr>
            <a:ln w="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52258432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452258432"/>
        <c:scaling>
          <c:orientation val="minMax"/>
          <c:max val="50"/>
          <c:min val="15"/>
        </c:scaling>
        <c:delete val="0"/>
        <c:axPos val="l"/>
        <c:majorGridlines>
          <c:spPr>
            <a:ln w="0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200">
                    <a:solidFill>
                      <a:srgbClr val="0033CC"/>
                    </a:solidFill>
                  </a:rPr>
                  <a:t>Sales</a:t>
                </a:r>
              </a:p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200">
                    <a:solidFill>
                      <a:srgbClr val="0033CC"/>
                    </a:solidFill>
                  </a:rPr>
                  <a:t>Volumes</a:t>
                </a:r>
              </a:p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050">
                    <a:solidFill>
                      <a:srgbClr val="0033CC"/>
                    </a:solidFill>
                  </a:rPr>
                  <a:t>(Billions)</a:t>
                </a:r>
              </a:p>
            </c:rich>
          </c:tx>
          <c:layout>
            <c:manualLayout>
              <c:xMode val="edge"/>
              <c:yMode val="edge"/>
              <c:x val="3.4240712206813899E-2"/>
              <c:y val="8.9539824784540655E-3"/>
            </c:manualLayout>
          </c:layout>
          <c:overlay val="0"/>
          <c:spPr>
            <a:noFill/>
          </c:spPr>
        </c:title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522568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18404</xdr:colOff>
      <xdr:row>85</xdr:row>
      <xdr:rowOff>19049</xdr:rowOff>
    </xdr:from>
    <xdr:to>
      <xdr:col>41</xdr:col>
      <xdr:colOff>518272</xdr:colOff>
      <xdr:row>107</xdr:row>
      <xdr:rowOff>119063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16155</xdr:colOff>
      <xdr:row>85</xdr:row>
      <xdr:rowOff>12700</xdr:rowOff>
    </xdr:from>
    <xdr:to>
      <xdr:col>27</xdr:col>
      <xdr:colOff>182368</xdr:colOff>
      <xdr:row>107</xdr:row>
      <xdr:rowOff>112714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16155</xdr:colOff>
      <xdr:row>85</xdr:row>
      <xdr:rowOff>13073</xdr:rowOff>
    </xdr:from>
    <xdr:to>
      <xdr:col>11</xdr:col>
      <xdr:colOff>182368</xdr:colOff>
      <xdr:row>107</xdr:row>
      <xdr:rowOff>112714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25400</xdr:colOff>
      <xdr:row>0</xdr:row>
      <xdr:rowOff>0</xdr:rowOff>
    </xdr:from>
    <xdr:to>
      <xdr:col>51</xdr:col>
      <xdr:colOff>431800</xdr:colOff>
      <xdr:row>10</xdr:row>
      <xdr:rowOff>101600</xdr:rowOff>
    </xdr:to>
    <xdr:sp macro="" textlink="">
      <xdr:nvSpPr>
        <xdr:cNvPr id="7" name="TextBox 6"/>
        <xdr:cNvSpPr txBox="1"/>
      </xdr:nvSpPr>
      <xdr:spPr>
        <a:xfrm>
          <a:off x="17322800" y="0"/>
          <a:ext cx="4673600" cy="8636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solidFill>
                <a:srgbClr val="0033CC"/>
              </a:solidFill>
            </a:rPr>
            <a:t>Note:  You should consider redesigning this page to ease</a:t>
          </a:r>
          <a:r>
            <a:rPr lang="en-US" sz="1000" b="1" baseline="0">
              <a:solidFill>
                <a:srgbClr val="0033CC"/>
              </a:solidFill>
            </a:rPr>
            <a:t> using it with multiple sets of data.  You probably have a different (&amp; fewer) number of years, and may want only one average calculated rather than the 3 time periods done here.  Also, you'll want to try &amp; have it fit just right on your computer screen.</a:t>
          </a:r>
          <a:endParaRPr lang="en-US" sz="1000" b="1">
            <a:solidFill>
              <a:srgbClr val="0033CC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12700</xdr:colOff>
      <xdr:row>10</xdr:row>
      <xdr:rowOff>12700</xdr:rowOff>
    </xdr:from>
    <xdr:to>
      <xdr:col>28</xdr:col>
      <xdr:colOff>419100</xdr:colOff>
      <xdr:row>46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101600</xdr:colOff>
      <xdr:row>0</xdr:row>
      <xdr:rowOff>0</xdr:rowOff>
    </xdr:from>
    <xdr:to>
      <xdr:col>35</xdr:col>
      <xdr:colOff>101600</xdr:colOff>
      <xdr:row>10</xdr:row>
      <xdr:rowOff>101600</xdr:rowOff>
    </xdr:to>
    <xdr:sp macro="" textlink="">
      <xdr:nvSpPr>
        <xdr:cNvPr id="5" name="TextBox 4"/>
        <xdr:cNvSpPr txBox="1"/>
      </xdr:nvSpPr>
      <xdr:spPr>
        <a:xfrm>
          <a:off x="9334500" y="0"/>
          <a:ext cx="3200400" cy="901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solidFill>
                <a:srgbClr val="0033CC"/>
              </a:solidFill>
            </a:rPr>
            <a:t>Note:  You should consider redesigning this page to ease</a:t>
          </a:r>
          <a:r>
            <a:rPr lang="en-US" sz="1000" b="1" baseline="0">
              <a:solidFill>
                <a:srgbClr val="0033CC"/>
              </a:solidFill>
            </a:rPr>
            <a:t> using it with multiple sets of data.  You probably have a different (&amp; fewer) number of years, and may want only one average calculated rather than the 3 time periods done here.  Also, you'll want to try &amp; have it fit just right on your computer screen.</a:t>
          </a:r>
          <a:endParaRPr lang="en-US" sz="1000" b="1">
            <a:solidFill>
              <a:srgbClr val="0033CC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10</xdr:row>
      <xdr:rowOff>0</xdr:rowOff>
    </xdr:from>
    <xdr:to>
      <xdr:col>35</xdr:col>
      <xdr:colOff>511556</xdr:colOff>
      <xdr:row>53</xdr:row>
      <xdr:rowOff>121920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279400</xdr:colOff>
      <xdr:row>15</xdr:row>
      <xdr:rowOff>50800</xdr:rowOff>
    </xdr:from>
    <xdr:to>
      <xdr:col>35</xdr:col>
      <xdr:colOff>63500</xdr:colOff>
      <xdr:row>19</xdr:row>
      <xdr:rowOff>88900</xdr:rowOff>
    </xdr:to>
    <xdr:sp macro="" textlink="">
      <xdr:nvSpPr>
        <xdr:cNvPr id="4" name="TextBox 3"/>
        <xdr:cNvSpPr txBox="1"/>
      </xdr:nvSpPr>
      <xdr:spPr>
        <a:xfrm>
          <a:off x="11328400" y="1485900"/>
          <a:ext cx="138430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Period</a:t>
          </a:r>
        </a:p>
      </xdr:txBody>
    </xdr:sp>
    <xdr:clientData/>
  </xdr:twoCellAnchor>
  <xdr:twoCellAnchor>
    <xdr:from>
      <xdr:col>35</xdr:col>
      <xdr:colOff>457200</xdr:colOff>
      <xdr:row>29</xdr:row>
      <xdr:rowOff>38100</xdr:rowOff>
    </xdr:from>
    <xdr:to>
      <xdr:col>57</xdr:col>
      <xdr:colOff>228600</xdr:colOff>
      <xdr:row>38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12700</xdr:colOff>
      <xdr:row>61</xdr:row>
      <xdr:rowOff>12700</xdr:rowOff>
    </xdr:from>
    <xdr:to>
      <xdr:col>42</xdr:col>
      <xdr:colOff>6350</xdr:colOff>
      <xdr:row>104</xdr:row>
      <xdr:rowOff>63500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12700</xdr:colOff>
      <xdr:row>213</xdr:row>
      <xdr:rowOff>76200</xdr:rowOff>
    </xdr:from>
    <xdr:to>
      <xdr:col>34</xdr:col>
      <xdr:colOff>520700</xdr:colOff>
      <xdr:row>236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0.83035</cdr:x>
      <cdr:y>0.11066</cdr:y>
    </cdr:from>
    <cdr:to>
      <cdr:x>0.98841</cdr:x>
      <cdr:y>0.20697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003800" y="685800"/>
          <a:ext cx="952500" cy="596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 Period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18</xdr:col>
      <xdr:colOff>495300</xdr:colOff>
      <xdr:row>37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malizing%20Data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ok/NYSE%20Monthly%20Data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alc"/>
      <sheetName val="Output"/>
      <sheetName val="with 3rdFri"/>
      <sheetName val="3rdFri"/>
    </sheetNames>
    <sheetDataSet>
      <sheetData sheetId="0"/>
      <sheetData sheetId="1"/>
      <sheetData sheetId="2">
        <row r="11">
          <cell r="C11">
            <v>21.794311319031848</v>
          </cell>
          <cell r="D11">
            <v>1.0543379474302044</v>
          </cell>
          <cell r="G11">
            <v>3.6363923310000001</v>
          </cell>
          <cell r="H11">
            <v>3.4489817423940572</v>
          </cell>
        </row>
        <row r="12">
          <cell r="C12">
            <v>19.052267512254858</v>
          </cell>
          <cell r="D12">
            <v>0.92168678003697913</v>
          </cell>
          <cell r="G12">
            <v>4.2729221200000005</v>
          </cell>
          <cell r="H12">
            <v>4.6359806959893319</v>
          </cell>
        </row>
        <row r="13">
          <cell r="C13">
            <v>19.872715198407533</v>
          </cell>
          <cell r="D13">
            <v>0.96137737253744904</v>
          </cell>
          <cell r="G13">
            <v>3.9001349900000002</v>
          </cell>
          <cell r="H13">
            <v>4.0568200390508737</v>
          </cell>
        </row>
        <row r="14">
          <cell r="C14">
            <v>21.817028447762119</v>
          </cell>
          <cell r="D14">
            <v>1.0554369282847205</v>
          </cell>
          <cell r="G14">
            <v>4.0114300009999999</v>
          </cell>
          <cell r="H14">
            <v>3.8007292463409565</v>
          </cell>
        </row>
        <row r="15">
          <cell r="C15">
            <v>21.8874650111084</v>
          </cell>
          <cell r="D15">
            <v>1.0588444202919447</v>
          </cell>
          <cell r="G15">
            <v>3.7419649400000004</v>
          </cell>
          <cell r="H15">
            <v>3.5340082719312678</v>
          </cell>
        </row>
        <row r="16">
          <cell r="C16">
            <v>20</v>
          </cell>
          <cell r="D16">
            <v>0.96753499754727768</v>
          </cell>
          <cell r="G16">
            <v>3.2592515040000003</v>
          </cell>
          <cell r="H16">
            <v>3.3686135512020483</v>
          </cell>
        </row>
        <row r="17">
          <cell r="C17">
            <v>21.163240995372117</v>
          </cell>
          <cell r="D17">
            <v>1.0238088162274905</v>
          </cell>
          <cell r="G17">
            <v>3.4576371830000001</v>
          </cell>
          <cell r="H17">
            <v>3.3772293500466519</v>
          </cell>
        </row>
        <row r="18">
          <cell r="C18">
            <v>21.934432891196206</v>
          </cell>
          <cell r="D18">
            <v>1.0611165736792225</v>
          </cell>
          <cell r="G18">
            <v>3.7727484660000004</v>
          </cell>
          <cell r="H18">
            <v>3.5554514551767893</v>
          </cell>
        </row>
        <row r="19">
          <cell r="C19">
            <v>19.938610285195175</v>
          </cell>
          <cell r="D19">
            <v>0.96456516266912196</v>
          </cell>
          <cell r="G19">
            <v>3.2465105220000003</v>
          </cell>
          <cell r="H19">
            <v>3.3657762561280289</v>
          </cell>
        </row>
        <row r="20">
          <cell r="C20">
            <v>22.692073099830289</v>
          </cell>
          <cell r="D20">
            <v>1.0977687445493471</v>
          </cell>
          <cell r="G20">
            <v>4.0846713250000004</v>
          </cell>
          <cell r="H20">
            <v>3.720885063708776</v>
          </cell>
        </row>
        <row r="21">
          <cell r="C21">
            <v>19.23558543509732</v>
          </cell>
          <cell r="D21">
            <v>0.93055510533836683</v>
          </cell>
          <cell r="G21">
            <v>3.7268216400000003</v>
          </cell>
          <cell r="H21">
            <v>4.0049445955646652</v>
          </cell>
        </row>
        <row r="22">
          <cell r="C22">
            <v>18.352678300136805</v>
          </cell>
          <cell r="D22">
            <v>0.88784292770544204</v>
          </cell>
          <cell r="G22">
            <v>4.1555576329999999</v>
          </cell>
          <cell r="H22">
            <v>4.6805099227852178</v>
          </cell>
        </row>
        <row r="23">
          <cell r="C23">
            <v>21.879205541663843</v>
          </cell>
          <cell r="D23">
            <v>1.0584448540045055</v>
          </cell>
          <cell r="G23">
            <v>5.267774341</v>
          </cell>
          <cell r="H23">
            <v>4.9769001389821828</v>
          </cell>
        </row>
        <row r="24">
          <cell r="C24">
            <v>19.052267512254854</v>
          </cell>
          <cell r="D24">
            <v>0.9216867800369789</v>
          </cell>
          <cell r="G24">
            <v>4.2923226440000004</v>
          </cell>
          <cell r="H24">
            <v>4.657029629770526</v>
          </cell>
        </row>
        <row r="25">
          <cell r="C25">
            <v>21.914204710547843</v>
          </cell>
          <cell r="D25">
            <v>1.0601380000435223</v>
          </cell>
          <cell r="G25">
            <v>4.0815481419999999</v>
          </cell>
          <cell r="H25">
            <v>3.8500158864529319</v>
          </cell>
        </row>
        <row r="26">
          <cell r="C26">
            <v>20.872414102254851</v>
          </cell>
          <cell r="D26">
            <v>1.0097395563615457</v>
          </cell>
          <cell r="G26">
            <v>4.3195418480000001</v>
          </cell>
          <cell r="H26">
            <v>4.277877221691563</v>
          </cell>
        </row>
        <row r="27">
          <cell r="C27">
            <v>19.796129783065798</v>
          </cell>
          <cell r="D27">
            <v>0.95767241905520784</v>
          </cell>
          <cell r="G27">
            <v>3.6663900460000001</v>
          </cell>
          <cell r="H27">
            <v>3.8284385903241098</v>
          </cell>
        </row>
        <row r="28">
          <cell r="C28">
            <v>21.914204710547843</v>
          </cell>
          <cell r="D28">
            <v>1.0601380000435223</v>
          </cell>
          <cell r="G28">
            <v>4.2960163219999998</v>
          </cell>
          <cell r="H28">
            <v>4.0523180206950729</v>
          </cell>
        </row>
        <row r="29">
          <cell r="C29">
            <v>22.064255455499527</v>
          </cell>
          <cell r="D29">
            <v>1.0673969674009622</v>
          </cell>
          <cell r="G29">
            <v>4.2738337710000005</v>
          </cell>
          <cell r="H29">
            <v>4.0039778091242759</v>
          </cell>
        </row>
        <row r="30">
          <cell r="C30">
            <v>20.902233397939771</v>
          </cell>
          <cell r="D30">
            <v>1.011182116970414</v>
          </cell>
          <cell r="G30">
            <v>3.6470486260000001</v>
          </cell>
          <cell r="H30">
            <v>3.6067178847336243</v>
          </cell>
        </row>
        <row r="31">
          <cell r="C31">
            <v>21.001110649127856</v>
          </cell>
          <cell r="D31">
            <v>1.0159654770197013</v>
          </cell>
          <cell r="G31">
            <v>4.0194295380000007</v>
          </cell>
          <cell r="H31">
            <v>3.9562658662288945</v>
          </cell>
        </row>
        <row r="32">
          <cell r="C32">
            <v>21.622499424871606</v>
          </cell>
          <cell r="D32">
            <v>1.0460262464004582</v>
          </cell>
          <cell r="G32">
            <v>4.4686170920000006</v>
          </cell>
          <cell r="H32">
            <v>4.2719932768199831</v>
          </cell>
        </row>
        <row r="33">
          <cell r="C33">
            <v>19.239327316894439</v>
          </cell>
          <cell r="D33">
            <v>0.93073612541813666</v>
          </cell>
          <cell r="G33">
            <v>4.154411166</v>
          </cell>
          <cell r="H33">
            <v>4.4635757144739765</v>
          </cell>
        </row>
        <row r="34">
          <cell r="C34">
            <v>19.373617721015727</v>
          </cell>
          <cell r="D34">
            <v>0.93723265870924233</v>
          </cell>
          <cell r="G34">
            <v>4.8887379590000002</v>
          </cell>
          <cell r="H34">
            <v>5.2161412788717527</v>
          </cell>
        </row>
        <row r="35">
          <cell r="C35">
            <v>19.980872615393629</v>
          </cell>
          <cell r="D35">
            <v>0.96660967684636712</v>
          </cell>
          <cell r="G35">
            <v>5.3114837130000003</v>
          </cell>
          <cell r="H35">
            <v>5.4949622792201858</v>
          </cell>
        </row>
        <row r="36">
          <cell r="C36">
            <v>19.052267512254854</v>
          </cell>
          <cell r="D36">
            <v>0.9216867800369789</v>
          </cell>
          <cell r="G36">
            <v>5.465885579</v>
          </cell>
          <cell r="H36">
            <v>5.9303070168595715</v>
          </cell>
        </row>
        <row r="37">
          <cell r="C37">
            <v>22.966267134308008</v>
          </cell>
          <cell r="D37">
            <v>1.1110333607731411</v>
          </cell>
          <cell r="G37">
            <v>5.7719361080000002</v>
          </cell>
          <cell r="H37">
            <v>5.1951060263244031</v>
          </cell>
        </row>
        <row r="38">
          <cell r="C38">
            <v>20.814811739904243</v>
          </cell>
          <cell r="D38">
            <v>1.006952941285765</v>
          </cell>
          <cell r="G38">
            <v>5.8386192760000002</v>
          </cell>
          <cell r="H38">
            <v>5.798304008670697</v>
          </cell>
        </row>
        <row r="39">
          <cell r="C39">
            <v>19.74113612750412</v>
          </cell>
          <cell r="D39">
            <v>0.95501200473525871</v>
          </cell>
          <cell r="G39">
            <v>5.1019739240000002</v>
          </cell>
          <cell r="H39">
            <v>5.3423139172102152</v>
          </cell>
        </row>
        <row r="40">
          <cell r="C40">
            <v>22.026800728460135</v>
          </cell>
          <cell r="D40">
            <v>1.0655850294392526</v>
          </cell>
          <cell r="G40">
            <v>5.5310056630000002</v>
          </cell>
          <cell r="H40">
            <v>5.1905812395943709</v>
          </cell>
        </row>
        <row r="41">
          <cell r="C41">
            <v>21.088140703991222</v>
          </cell>
          <cell r="D41">
            <v>1.0201757082156397</v>
          </cell>
          <cell r="G41">
            <v>5.303158035</v>
          </cell>
          <cell r="H41">
            <v>5.1982790731957369</v>
          </cell>
        </row>
        <row r="42">
          <cell r="C42">
            <v>21.914204710547843</v>
          </cell>
          <cell r="D42">
            <v>1.0601380000435223</v>
          </cell>
          <cell r="G42">
            <v>5.4957206670000005</v>
          </cell>
          <cell r="H42">
            <v>5.1839672446175706</v>
          </cell>
        </row>
        <row r="43">
          <cell r="C43">
            <v>21.028412140802217</v>
          </cell>
          <cell r="D43">
            <v>1.0172862344537108</v>
          </cell>
          <cell r="G43">
            <v>5.5220937619999999</v>
          </cell>
          <cell r="H43">
            <v>5.4282595939828084</v>
          </cell>
        </row>
        <row r="44">
          <cell r="C44">
            <v>20.583226620589166</v>
          </cell>
          <cell r="D44">
            <v>0.99574960589333994</v>
          </cell>
          <cell r="G44">
            <v>5.9364231830000005</v>
          </cell>
          <cell r="H44">
            <v>5.9617630254285858</v>
          </cell>
        </row>
        <row r="45">
          <cell r="C45">
            <v>20.251298629502514</v>
          </cell>
          <cell r="D45">
            <v>0.97969200849124516</v>
          </cell>
          <cell r="G45">
            <v>5.8665718840000007</v>
          </cell>
          <cell r="H45">
            <v>5.9881797882935635</v>
          </cell>
        </row>
        <row r="46">
          <cell r="C46">
            <v>19.167951468216476</v>
          </cell>
          <cell r="D46">
            <v>0.92728319383935831</v>
          </cell>
          <cell r="G46">
            <v>5.7784059140000004</v>
          </cell>
          <cell r="H46">
            <v>6.2315438825919731</v>
          </cell>
        </row>
        <row r="47">
          <cell r="C47">
            <v>20.988841040249842</v>
          </cell>
          <cell r="D47">
            <v>1.0153719132199166</v>
          </cell>
          <cell r="G47">
            <v>6.6293944760000008</v>
          </cell>
          <cell r="H47">
            <v>6.5290307814178812</v>
          </cell>
        </row>
        <row r="48">
          <cell r="C48">
            <v>19.052267512254854</v>
          </cell>
          <cell r="D48">
            <v>0.9216867800369789</v>
          </cell>
          <cell r="G48">
            <v>5.8315551010000002</v>
          </cell>
          <cell r="H48">
            <v>6.3270464840192595</v>
          </cell>
        </row>
        <row r="49">
          <cell r="C49">
            <v>22.976021739058211</v>
          </cell>
          <cell r="D49">
            <v>1.1115052568472943</v>
          </cell>
          <cell r="G49">
            <v>7.2222821100000001</v>
          </cell>
          <cell r="H49">
            <v>6.4977489449626988</v>
          </cell>
        </row>
        <row r="50">
          <cell r="C50">
            <v>19.902823737214273</v>
          </cell>
          <cell r="D50">
            <v>0.9628339257884756</v>
          </cell>
          <cell r="G50">
            <v>5.7318377840000005</v>
          </cell>
          <cell r="H50">
            <v>5.9530907984013277</v>
          </cell>
        </row>
        <row r="51">
          <cell r="C51">
            <v>20.796662093683118</v>
          </cell>
          <cell r="D51">
            <v>1.0060749203901629</v>
          </cell>
          <cell r="G51">
            <v>5.6665457200000002</v>
          </cell>
          <cell r="H51">
            <v>5.6323297650660793</v>
          </cell>
        </row>
        <row r="52">
          <cell r="C52">
            <v>22.010547566563567</v>
          </cell>
          <cell r="D52">
            <v>1.0647987542914661</v>
          </cell>
          <cell r="G52">
            <v>5.8369411950000005</v>
          </cell>
          <cell r="H52">
            <v>5.4817318028175128</v>
          </cell>
        </row>
        <row r="53">
          <cell r="C53">
            <v>19.874826590871095</v>
          </cell>
          <cell r="D53">
            <v>0.96147951484255167</v>
          </cell>
          <cell r="G53">
            <v>4.9771334620000003</v>
          </cell>
          <cell r="H53">
            <v>5.1765361457701333</v>
          </cell>
        </row>
        <row r="54">
          <cell r="C54">
            <v>22.966267134308008</v>
          </cell>
          <cell r="D54">
            <v>1.1110333607731411</v>
          </cell>
          <cell r="G54">
            <v>6.3988624830000003</v>
          </cell>
          <cell r="H54">
            <v>5.7593792490147981</v>
          </cell>
        </row>
        <row r="55">
          <cell r="C55">
            <v>20.970809778451603</v>
          </cell>
          <cell r="D55">
            <v>1.0144996193779299</v>
          </cell>
          <cell r="G55">
            <v>6.1574575820000002</v>
          </cell>
          <cell r="H55">
            <v>6.0694528261879741</v>
          </cell>
        </row>
        <row r="56">
          <cell r="C56">
            <v>20.490999957119381</v>
          </cell>
          <cell r="D56">
            <v>0.99128797966263837</v>
          </cell>
          <cell r="G56">
            <v>6.3692727660000008</v>
          </cell>
          <cell r="H56">
            <v>6.4252496718134662</v>
          </cell>
        </row>
        <row r="57">
          <cell r="C57">
            <v>20.401127655322906</v>
          </cell>
          <cell r="D57">
            <v>0.98694024979772732</v>
          </cell>
          <cell r="G57">
            <v>6.2530269160000005</v>
          </cell>
          <cell r="H57">
            <v>6.3357704960169103</v>
          </cell>
        </row>
        <row r="58">
          <cell r="C58">
            <v>18.812460908574273</v>
          </cell>
          <cell r="D58">
            <v>0.91008571595178334</v>
          </cell>
          <cell r="G58">
            <v>6.34609164</v>
          </cell>
          <cell r="H58">
            <v>6.9730702600503385</v>
          </cell>
        </row>
        <row r="59">
          <cell r="C59">
            <v>21.018936289068741</v>
          </cell>
          <cell r="D59">
            <v>1.0168278235445256</v>
          </cell>
          <cell r="G59">
            <v>6.8354845270000002</v>
          </cell>
          <cell r="H59">
            <v>6.7223618086810575</v>
          </cell>
        </row>
        <row r="60">
          <cell r="C60">
            <v>19.052267512254858</v>
          </cell>
          <cell r="D60">
            <v>0.92168678003697913</v>
          </cell>
          <cell r="G60">
            <v>6.3343837330000001</v>
          </cell>
          <cell r="H60">
            <v>6.8725990978690801</v>
          </cell>
        </row>
        <row r="61">
          <cell r="C61">
            <v>23.085795289452157</v>
          </cell>
          <cell r="D61">
            <v>1.1168157444378524</v>
          </cell>
          <cell r="G61">
            <v>7.8290605840000005</v>
          </cell>
          <cell r="H61">
            <v>7.0101631562695665</v>
          </cell>
        </row>
        <row r="62">
          <cell r="C62">
            <v>18.781078874212252</v>
          </cell>
          <cell r="D62">
            <v>0.90856755512480902</v>
          </cell>
          <cell r="G62">
            <v>6.306654312</v>
          </cell>
          <cell r="H62">
            <v>6.9413157848605556</v>
          </cell>
        </row>
        <row r="63">
          <cell r="C63">
            <v>21.807228522740015</v>
          </cell>
          <cell r="D63">
            <v>1.0549628397631092</v>
          </cell>
          <cell r="G63">
            <v>7.5589627930000001</v>
          </cell>
          <cell r="H63">
            <v>7.1651460204013979</v>
          </cell>
        </row>
        <row r="64">
          <cell r="C64">
            <v>21.994441198916228</v>
          </cell>
          <cell r="D64">
            <v>1.0640195805723578</v>
          </cell>
          <cell r="G64">
            <v>7.5354273340000004</v>
          </cell>
          <cell r="H64">
            <v>7.0820382177051107</v>
          </cell>
        </row>
        <row r="65">
          <cell r="C65">
            <v>19.197997128380557</v>
          </cell>
          <cell r="D65">
            <v>0.92873670522601637</v>
          </cell>
          <cell r="G65">
            <v>7.3021466370000008</v>
          </cell>
          <cell r="H65">
            <v>7.8624507849325909</v>
          </cell>
        </row>
        <row r="66">
          <cell r="C66">
            <v>23.103306540650678</v>
          </cell>
          <cell r="D66">
            <v>1.117662881857123</v>
          </cell>
          <cell r="G66">
            <v>7.1285701690000005</v>
          </cell>
          <cell r="H66">
            <v>6.3781040640403805</v>
          </cell>
        </row>
        <row r="67">
          <cell r="C67">
            <v>19.93153697416917</v>
          </cell>
          <cell r="D67">
            <v>0.9642229788708121</v>
          </cell>
          <cell r="G67">
            <v>7.0556926330000005</v>
          </cell>
          <cell r="H67">
            <v>7.3174906506198623</v>
          </cell>
        </row>
        <row r="68">
          <cell r="C68">
            <v>21.502971269727453</v>
          </cell>
          <cell r="D68">
            <v>1.0402438627357466</v>
          </cell>
          <cell r="G68">
            <v>8.0338007440000005</v>
          </cell>
          <cell r="H68">
            <v>7.7229974929838434</v>
          </cell>
        </row>
        <row r="69">
          <cell r="C69">
            <v>20.428429146997274</v>
          </cell>
          <cell r="D69">
            <v>0.98826100723173727</v>
          </cell>
          <cell r="G69">
            <v>7.5756791730000002</v>
          </cell>
          <cell r="H69">
            <v>7.6656663751417033</v>
          </cell>
        </row>
        <row r="70">
          <cell r="C70">
            <v>18.259424155484087</v>
          </cell>
          <cell r="D70">
            <v>0.88333159527454996</v>
          </cell>
          <cell r="G70">
            <v>7.7216100810000006</v>
          </cell>
          <cell r="H70">
            <v>8.7414625745386498</v>
          </cell>
        </row>
        <row r="71">
          <cell r="C71">
            <v>22.202688562677078</v>
          </cell>
          <cell r="D71">
            <v>1.074093911201637</v>
          </cell>
          <cell r="G71">
            <v>9.1902373930000003</v>
          </cell>
          <cell r="H71">
            <v>8.5562698914459627</v>
          </cell>
        </row>
        <row r="72">
          <cell r="C72">
            <v>20.091540316537291</v>
          </cell>
          <cell r="D72">
            <v>0.9719634205440969</v>
          </cell>
          <cell r="G72">
            <v>8.7540634869999998</v>
          </cell>
          <cell r="H72">
            <v>9.0065771015328426</v>
          </cell>
        </row>
        <row r="73">
          <cell r="C73">
            <v>20.994460061409555</v>
          </cell>
          <cell r="D73">
            <v>1.0156437432011156</v>
          </cell>
          <cell r="G73">
            <v>8.9855469030000013</v>
          </cell>
          <cell r="H73">
            <v>8.8471444472047533</v>
          </cell>
        </row>
        <row r="74">
          <cell r="C74">
            <v>20.695283584760091</v>
          </cell>
          <cell r="D74">
            <v>1.0011705576210537</v>
          </cell>
          <cell r="G74">
            <v>8.8618005820000008</v>
          </cell>
          <cell r="H74">
            <v>8.8514394620803678</v>
          </cell>
        </row>
        <row r="75">
          <cell r="C75">
            <v>21.8874650111084</v>
          </cell>
          <cell r="D75">
            <v>1.0588444202919447</v>
          </cell>
          <cell r="G75">
            <v>8.9109307520000005</v>
          </cell>
          <cell r="H75">
            <v>8.4157129992176536</v>
          </cell>
        </row>
        <row r="76">
          <cell r="C76">
            <v>20</v>
          </cell>
          <cell r="D76">
            <v>0.96753499754727768</v>
          </cell>
          <cell r="G76">
            <v>7.9269206490000004</v>
          </cell>
          <cell r="H76">
            <v>8.1929032738814787</v>
          </cell>
        </row>
        <row r="77">
          <cell r="C77">
            <v>21.163240995372117</v>
          </cell>
          <cell r="D77">
            <v>1.0238088162274905</v>
          </cell>
          <cell r="G77">
            <v>8.8128808330000012</v>
          </cell>
          <cell r="H77">
            <v>8.6079360651273955</v>
          </cell>
        </row>
        <row r="78">
          <cell r="C78">
            <v>21.934432891196206</v>
          </cell>
          <cell r="D78">
            <v>1.0611165736792225</v>
          </cell>
          <cell r="G78">
            <v>7.3778602700000002</v>
          </cell>
          <cell r="H78">
            <v>6.9529215290820074</v>
          </cell>
        </row>
        <row r="79">
          <cell r="C79">
            <v>19.938610285195175</v>
          </cell>
          <cell r="D79">
            <v>0.96456516266912196</v>
          </cell>
          <cell r="G79">
            <v>8.077528955</v>
          </cell>
          <cell r="H79">
            <v>8.3742698447122557</v>
          </cell>
        </row>
        <row r="80">
          <cell r="C80">
            <v>22.692073099830289</v>
          </cell>
          <cell r="D80">
            <v>1.0977687445493471</v>
          </cell>
          <cell r="G80">
            <v>9.7039620310000014</v>
          </cell>
          <cell r="H80">
            <v>8.8397142651238845</v>
          </cell>
        </row>
        <row r="81">
          <cell r="C81">
            <v>19.23558543509732</v>
          </cell>
          <cell r="D81">
            <v>0.93055510533836683</v>
          </cell>
          <cell r="G81">
            <v>8.9396135050000005</v>
          </cell>
          <cell r="H81">
            <v>9.606753489090142</v>
          </cell>
        </row>
        <row r="82">
          <cell r="C82">
            <v>18.352678300136805</v>
          </cell>
          <cell r="D82">
            <v>0.88784292770544204</v>
          </cell>
          <cell r="G82">
            <v>9.0948341619999997</v>
          </cell>
          <cell r="H82">
            <v>10.243742308681627</v>
          </cell>
        </row>
        <row r="83">
          <cell r="C83">
            <v>21.879205541663843</v>
          </cell>
          <cell r="D83">
            <v>1.0584448540045055</v>
          </cell>
          <cell r="G83">
            <v>11.622481735000001</v>
          </cell>
          <cell r="H83">
            <v>10.98071542511418</v>
          </cell>
        </row>
        <row r="84">
          <cell r="C84">
            <v>19.052267512254854</v>
          </cell>
          <cell r="D84">
            <v>0.9216867800369789</v>
          </cell>
          <cell r="G84">
            <v>9.7389411180000014</v>
          </cell>
          <cell r="H84">
            <v>10.566432468098617</v>
          </cell>
        </row>
        <row r="85">
          <cell r="C85">
            <v>19.683312272152023</v>
          </cell>
          <cell r="D85">
            <v>0.95221467454794539</v>
          </cell>
          <cell r="G85">
            <v>10.031764983</v>
          </cell>
          <cell r="H85">
            <v>10.535192589593814</v>
          </cell>
        </row>
        <row r="86">
          <cell r="C86">
            <v>22.064033736368241</v>
          </cell>
          <cell r="D86">
            <v>1.067386241350005</v>
          </cell>
          <cell r="G86">
            <v>10.486436899000001</v>
          </cell>
          <cell r="H86">
            <v>9.8244070353923636</v>
          </cell>
        </row>
        <row r="87">
          <cell r="C87">
            <v>20.835402587348234</v>
          </cell>
          <cell r="D87">
            <v>1.0079490595623259</v>
          </cell>
          <cell r="G87">
            <v>10.131845796</v>
          </cell>
          <cell r="H87">
            <v>10.051942307877617</v>
          </cell>
        </row>
        <row r="88">
          <cell r="C88">
            <v>20.902233397939771</v>
          </cell>
          <cell r="D88">
            <v>1.011182116970414</v>
          </cell>
          <cell r="G88">
            <v>10.925424558000001</v>
          </cell>
          <cell r="H88">
            <v>10.804606187788886</v>
          </cell>
        </row>
        <row r="89">
          <cell r="C89">
            <v>21.85980038505167</v>
          </cell>
          <cell r="D89">
            <v>1.0575060955967475</v>
          </cell>
          <cell r="G89">
            <v>11.996706479</v>
          </cell>
          <cell r="H89">
            <v>11.344337899282079</v>
          </cell>
        </row>
        <row r="90">
          <cell r="C90">
            <v>20.895160086913766</v>
          </cell>
          <cell r="D90">
            <v>1.0108399331721043</v>
          </cell>
          <cell r="G90">
            <v>10.634110097000001</v>
          </cell>
          <cell r="H90">
            <v>10.520073206476154</v>
          </cell>
        </row>
        <row r="91">
          <cell r="C91">
            <v>20.95058159780325</v>
          </cell>
          <cell r="D91">
            <v>1.0135210457422306</v>
          </cell>
          <cell r="G91">
            <v>11.428098804000001</v>
          </cell>
          <cell r="H91">
            <v>11.275640354987278</v>
          </cell>
        </row>
        <row r="92">
          <cell r="C92">
            <v>22.674561848631768</v>
          </cell>
          <cell r="D92">
            <v>1.0969216071300767</v>
          </cell>
          <cell r="G92">
            <v>14.031737486000001</v>
          </cell>
          <cell r="H92">
            <v>12.791923684238331</v>
          </cell>
        </row>
        <row r="93">
          <cell r="C93">
            <v>18.241125373687765</v>
          </cell>
          <cell r="D93">
            <v>0.88244635968452889</v>
          </cell>
          <cell r="G93">
            <v>10.252443176</v>
          </cell>
          <cell r="H93">
            <v>11.618205529982818</v>
          </cell>
        </row>
        <row r="94">
          <cell r="C94">
            <v>19.589241836462861</v>
          </cell>
          <cell r="D94">
            <v>0.94766385260975616</v>
          </cell>
          <cell r="G94">
            <v>12.032124249000001</v>
          </cell>
          <cell r="H94">
            <v>12.696616227225432</v>
          </cell>
        </row>
        <row r="95">
          <cell r="C95">
            <v>20.207323819561466</v>
          </cell>
          <cell r="D95">
            <v>0.97756465010982252</v>
          </cell>
          <cell r="G95">
            <v>12.761821952</v>
          </cell>
          <cell r="H95">
            <v>13.0547089142046</v>
          </cell>
        </row>
        <row r="96">
          <cell r="C96">
            <v>19.052267512254854</v>
          </cell>
          <cell r="D96">
            <v>0.9216867800369789</v>
          </cell>
          <cell r="G96">
            <v>11.726324630000001</v>
          </cell>
          <cell r="H96">
            <v>12.722678554128258</v>
          </cell>
        </row>
        <row r="97">
          <cell r="C97">
            <v>21.914204710547843</v>
          </cell>
          <cell r="D97">
            <v>1.0601380000435223</v>
          </cell>
          <cell r="G97">
            <v>13.722693847</v>
          </cell>
          <cell r="H97">
            <v>12.944252395854726</v>
          </cell>
        </row>
        <row r="98">
          <cell r="C98">
            <v>20.872414102254851</v>
          </cell>
          <cell r="D98">
            <v>1.0097395563615457</v>
          </cell>
          <cell r="G98">
            <v>13.688521109000002</v>
          </cell>
          <cell r="H98">
            <v>13.556486940379617</v>
          </cell>
        </row>
        <row r="99">
          <cell r="C99">
            <v>19.796129783065798</v>
          </cell>
          <cell r="D99">
            <v>0.95767241905520784</v>
          </cell>
          <cell r="G99">
            <v>11.524530216</v>
          </cell>
          <cell r="H99">
            <v>12.033895919618873</v>
          </cell>
        </row>
        <row r="100">
          <cell r="C100">
            <v>21.914204710547843</v>
          </cell>
          <cell r="D100">
            <v>1.0601380000435223</v>
          </cell>
          <cell r="G100">
            <v>13.585961042000001</v>
          </cell>
          <cell r="H100">
            <v>12.815275974865772</v>
          </cell>
        </row>
        <row r="101">
          <cell r="C101">
            <v>22.064255455499527</v>
          </cell>
          <cell r="D101">
            <v>1.0673969674009622</v>
          </cell>
          <cell r="G101">
            <v>14.188256259000001</v>
          </cell>
          <cell r="H101">
            <v>13.292389516102357</v>
          </cell>
        </row>
        <row r="102">
          <cell r="C102">
            <v>20.902233397939771</v>
          </cell>
          <cell r="D102">
            <v>1.011182116970414</v>
          </cell>
          <cell r="G102">
            <v>15.099451751</v>
          </cell>
          <cell r="H102">
            <v>14.932475068130374</v>
          </cell>
        </row>
        <row r="103">
          <cell r="C103">
            <v>21.001110649127856</v>
          </cell>
          <cell r="D103">
            <v>1.0159654770197013</v>
          </cell>
          <cell r="G103">
            <v>16.726996858</v>
          </cell>
          <cell r="H103">
            <v>16.464139024751166</v>
          </cell>
        </row>
        <row r="104">
          <cell r="C104">
            <v>21.622499424871606</v>
          </cell>
          <cell r="D104">
            <v>1.0460262464004582</v>
          </cell>
          <cell r="G104">
            <v>17.977155706000001</v>
          </cell>
          <cell r="H104">
            <v>17.186142095250705</v>
          </cell>
        </row>
        <row r="105">
          <cell r="C105">
            <v>19.239327316894439</v>
          </cell>
          <cell r="D105">
            <v>0.93073612541813666</v>
          </cell>
          <cell r="G105">
            <v>13.501501682000001</v>
          </cell>
          <cell r="H105">
            <v>14.506261563592368</v>
          </cell>
        </row>
        <row r="106">
          <cell r="C106">
            <v>19.373617721015727</v>
          </cell>
          <cell r="D106">
            <v>0.93723265870924233</v>
          </cell>
          <cell r="G106">
            <v>15.241354297000001</v>
          </cell>
          <cell r="H106">
            <v>16.262081944509283</v>
          </cell>
        </row>
        <row r="107">
          <cell r="C107">
            <v>19.480069618231518</v>
          </cell>
          <cell r="D107">
            <v>0.94238245551482158</v>
          </cell>
          <cell r="G107">
            <v>16.234050382</v>
          </cell>
          <cell r="H107">
            <v>17.226605065701666</v>
          </cell>
        </row>
        <row r="108">
          <cell r="C108">
            <v>19.052267512254854</v>
          </cell>
          <cell r="D108">
            <v>0.9216867800369789</v>
          </cell>
          <cell r="G108">
            <v>14.549520444000001</v>
          </cell>
          <cell r="H108">
            <v>15.785753641184114</v>
          </cell>
        </row>
        <row r="109">
          <cell r="C109">
            <v>22.868425653982037</v>
          </cell>
          <cell r="D109">
            <v>1.1063001079517807</v>
          </cell>
          <cell r="G109">
            <v>18.002466158000001</v>
          </cell>
          <cell r="H109">
            <v>16.272678659798757</v>
          </cell>
        </row>
        <row r="110">
          <cell r="C110">
            <v>20.912653220230212</v>
          </cell>
          <cell r="D110">
            <v>1.0116861941071253</v>
          </cell>
          <cell r="G110">
            <v>18.518986276</v>
          </cell>
          <cell r="H110">
            <v>18.305069678591526</v>
          </cell>
        </row>
        <row r="111">
          <cell r="C111">
            <v>19.74113612750412</v>
          </cell>
          <cell r="D111">
            <v>0.95501200473525871</v>
          </cell>
          <cell r="G111">
            <v>15.949525559000001</v>
          </cell>
          <cell r="H111">
            <v>16.700863947172486</v>
          </cell>
        </row>
        <row r="112">
          <cell r="C112">
            <v>22.026800728460135</v>
          </cell>
          <cell r="D112">
            <v>1.0655850294392526</v>
          </cell>
          <cell r="G112">
            <v>16.126420906</v>
          </cell>
          <cell r="H112">
            <v>15.133865867547216</v>
          </cell>
        </row>
        <row r="113">
          <cell r="C113">
            <v>21.088140703991222</v>
          </cell>
          <cell r="D113">
            <v>1.0201757082156397</v>
          </cell>
          <cell r="G113">
            <v>15.359961089</v>
          </cell>
          <cell r="H113">
            <v>15.056191757266667</v>
          </cell>
        </row>
        <row r="114">
          <cell r="C114">
            <v>21.914204710547843</v>
          </cell>
          <cell r="D114">
            <v>1.0601380000435223</v>
          </cell>
          <cell r="G114">
            <v>15.818489325000002</v>
          </cell>
          <cell r="H114">
            <v>14.921160569992395</v>
          </cell>
        </row>
        <row r="115">
          <cell r="C115">
            <v>21.028412140802217</v>
          </cell>
          <cell r="D115">
            <v>1.0172862344537108</v>
          </cell>
          <cell r="G115">
            <v>16.447457414000002</v>
          </cell>
          <cell r="H115">
            <v>16.16797402437318</v>
          </cell>
        </row>
        <row r="116">
          <cell r="C116">
            <v>20.583226620589166</v>
          </cell>
          <cell r="D116">
            <v>0.99574960589333994</v>
          </cell>
          <cell r="G116">
            <v>18.831444036000001</v>
          </cell>
          <cell r="H116">
            <v>18.911826752977031</v>
          </cell>
        </row>
        <row r="117">
          <cell r="C117">
            <v>20.251298629502514</v>
          </cell>
          <cell r="D117">
            <v>0.97969200849124516</v>
          </cell>
          <cell r="G117">
            <v>18.406147409000003</v>
          </cell>
          <cell r="H117">
            <v>18.787687609441683</v>
          </cell>
        </row>
        <row r="118">
          <cell r="C118">
            <v>19.167951468216476</v>
          </cell>
          <cell r="D118">
            <v>0.92728319383935831</v>
          </cell>
          <cell r="G118">
            <v>19.669704236000001</v>
          </cell>
          <cell r="H118">
            <v>21.212186704860699</v>
          </cell>
        </row>
        <row r="119">
          <cell r="C119">
            <v>20.48803804308773</v>
          </cell>
          <cell r="D119">
            <v>0.99114469188837095</v>
          </cell>
          <cell r="G119">
            <v>21.484254618000001</v>
          </cell>
          <cell r="H119">
            <v>21.676204083853072</v>
          </cell>
        </row>
        <row r="120">
          <cell r="C120">
            <v>20.064238824862926</v>
          </cell>
          <cell r="D120">
            <v>0.97064266311008729</v>
          </cell>
          <cell r="G120">
            <v>20.917632140000002</v>
          </cell>
          <cell r="H120">
            <v>21.550291301823385</v>
          </cell>
        </row>
        <row r="121">
          <cell r="C121">
            <v>23.085795289452157</v>
          </cell>
          <cell r="D121">
            <v>1.1168157444378524</v>
          </cell>
          <cell r="G121">
            <v>26.182766564000001</v>
          </cell>
          <cell r="H121">
            <v>23.444123790696612</v>
          </cell>
        </row>
        <row r="122">
          <cell r="C122">
            <v>18.781078874212248</v>
          </cell>
          <cell r="D122">
            <v>0.9085675551248088</v>
          </cell>
          <cell r="G122">
            <v>20.140405405000003</v>
          </cell>
          <cell r="H122">
            <v>22.167207370984471</v>
          </cell>
        </row>
        <row r="123">
          <cell r="C123">
            <v>21.807228522740015</v>
          </cell>
          <cell r="D123">
            <v>1.0549628397631092</v>
          </cell>
          <cell r="G123">
            <v>19.919341288000002</v>
          </cell>
          <cell r="H123">
            <v>18.881557280702769</v>
          </cell>
        </row>
        <row r="124">
          <cell r="C124">
            <v>21.994441198916228</v>
          </cell>
          <cell r="D124">
            <v>1.0640195805723578</v>
          </cell>
          <cell r="G124">
            <v>21.703321017</v>
          </cell>
          <cell r="H124">
            <v>20.397482728020233</v>
          </cell>
        </row>
        <row r="125">
          <cell r="C125">
            <v>19.197997128380557</v>
          </cell>
          <cell r="D125">
            <v>0.92873670522601637</v>
          </cell>
          <cell r="G125">
            <v>19.076891454000002</v>
          </cell>
          <cell r="H125">
            <v>20.540688600605563</v>
          </cell>
        </row>
        <row r="126">
          <cell r="C126">
            <v>23.103306540650678</v>
          </cell>
          <cell r="D126">
            <v>1.117662881857123</v>
          </cell>
          <cell r="G126">
            <v>20.379201651000002</v>
          </cell>
          <cell r="H126">
            <v>18.233764386214258</v>
          </cell>
        </row>
        <row r="127">
          <cell r="C127">
            <v>19.93153697416917</v>
          </cell>
          <cell r="D127">
            <v>0.9642229788708121</v>
          </cell>
          <cell r="G127">
            <v>20.825856353000002</v>
          </cell>
          <cell r="H127">
            <v>21.598589547605336</v>
          </cell>
        </row>
        <row r="128">
          <cell r="C128">
            <v>21.502971269727453</v>
          </cell>
          <cell r="D128">
            <v>1.0402438627357466</v>
          </cell>
          <cell r="G128">
            <v>25.972211976000001</v>
          </cell>
          <cell r="H128">
            <v>24.967426299152056</v>
          </cell>
        </row>
        <row r="129">
          <cell r="C129">
            <v>20.428429146997274</v>
          </cell>
          <cell r="D129">
            <v>0.98826100723173727</v>
          </cell>
          <cell r="G129">
            <v>21.700515606</v>
          </cell>
          <cell r="H129">
            <v>21.958283740027646</v>
          </cell>
        </row>
        <row r="130">
          <cell r="C130">
            <v>18.259424155484087</v>
          </cell>
          <cell r="D130">
            <v>0.88333159527454996</v>
          </cell>
          <cell r="G130">
            <v>24.175307011000001</v>
          </cell>
          <cell r="H130">
            <v>27.368325938218057</v>
          </cell>
        </row>
        <row r="131">
          <cell r="C131">
            <v>21.701885565514967</v>
          </cell>
          <cell r="D131">
            <v>1.0498666898700912</v>
          </cell>
          <cell r="G131">
            <v>27.844005557000003</v>
          </cell>
          <cell r="H131">
            <v>26.521467749820097</v>
          </cell>
        </row>
        <row r="132">
          <cell r="C132">
            <v>19.052267512254854</v>
          </cell>
          <cell r="D132">
            <v>0.9216867800369789</v>
          </cell>
          <cell r="G132">
            <v>21.631058254000003</v>
          </cell>
          <cell r="H132">
            <v>23.468990466731167</v>
          </cell>
        </row>
        <row r="133">
          <cell r="C133">
            <v>22.033732865691995</v>
          </cell>
          <cell r="D133">
            <v>1.0659203837082338</v>
          </cell>
          <cell r="G133">
            <v>27.970177009</v>
          </cell>
          <cell r="H133">
            <v>26.24039978642163</v>
          </cell>
        </row>
        <row r="134">
          <cell r="C134">
            <v>19.683312272152023</v>
          </cell>
          <cell r="D134">
            <v>0.95221467454794539</v>
          </cell>
          <cell r="G134">
            <v>25.529158376000002</v>
          </cell>
          <cell r="H134">
            <v>26.810297150818137</v>
          </cell>
        </row>
        <row r="135">
          <cell r="C135">
            <v>21.904976262306921</v>
          </cell>
          <cell r="D135">
            <v>1.0596915577112151</v>
          </cell>
          <cell r="G135">
            <v>24.568456264000002</v>
          </cell>
          <cell r="H135">
            <v>23.184535240673629</v>
          </cell>
        </row>
        <row r="136">
          <cell r="C136">
            <v>20.994460061409555</v>
          </cell>
          <cell r="D136">
            <v>1.0156437432011156</v>
          </cell>
          <cell r="G136">
            <v>24.674212853</v>
          </cell>
          <cell r="H136">
            <v>24.294161233378528</v>
          </cell>
        </row>
        <row r="137">
          <cell r="C137">
            <v>19.827698475221318</v>
          </cell>
          <cell r="D137">
            <v>0.95919960977957097</v>
          </cell>
          <cell r="G137">
            <v>23.878290578000001</v>
          </cell>
          <cell r="H137">
            <v>24.893974449684521</v>
          </cell>
        </row>
        <row r="138">
          <cell r="C138">
            <v>22.986495314956368</v>
          </cell>
          <cell r="D138">
            <v>1.1120119344088411</v>
          </cell>
          <cell r="G138">
            <v>23.590734146000003</v>
          </cell>
          <cell r="H138">
            <v>21.214461298512163</v>
          </cell>
        </row>
        <row r="139">
          <cell r="C139">
            <v>14.938610285195175</v>
          </cell>
          <cell r="D139">
            <v>0.72268141328230251</v>
          </cell>
          <cell r="G139">
            <v>25.416713787000003</v>
          </cell>
          <cell r="H139">
            <v>35.17001173665362</v>
          </cell>
        </row>
        <row r="140">
          <cell r="C140">
            <v>22.555033693487619</v>
          </cell>
          <cell r="D140">
            <v>1.0911392234653654</v>
          </cell>
          <cell r="G140">
            <v>30.228520868</v>
          </cell>
          <cell r="H140">
            <v>27.703633246724269</v>
          </cell>
        </row>
        <row r="141">
          <cell r="C141">
            <v>20.37082678464666</v>
          </cell>
          <cell r="D141">
            <v>0.98547439215595622</v>
          </cell>
          <cell r="G141">
            <v>26.671824069000003</v>
          </cell>
          <cell r="H141">
            <v>27.064959050482415</v>
          </cell>
        </row>
        <row r="142">
          <cell r="C142">
            <v>17.847294291933363</v>
          </cell>
          <cell r="D142">
            <v>0.86339409194856442</v>
          </cell>
          <cell r="G142">
            <v>25.506104132000001</v>
          </cell>
          <cell r="H142">
            <v>29.541670912336397</v>
          </cell>
        </row>
        <row r="143">
          <cell r="C143">
            <v>21.293508321869737</v>
          </cell>
          <cell r="D143">
            <v>1.0301107260986586</v>
          </cell>
          <cell r="G143">
            <v>29.943225121000001</v>
          </cell>
          <cell r="H143">
            <v>29.067967512972189</v>
          </cell>
        </row>
        <row r="144">
          <cell r="C144">
            <v>19.052267512254858</v>
          </cell>
          <cell r="D144">
            <v>0.92168678003697913</v>
          </cell>
          <cell r="G144">
            <v>26.254804264000001</v>
          </cell>
          <cell r="H144">
            <v>28.4856036048891</v>
          </cell>
        </row>
        <row r="145">
          <cell r="C145">
            <v>19.872715198407533</v>
          </cell>
          <cell r="D145">
            <v>0.96137737253744904</v>
          </cell>
          <cell r="G145">
            <v>26.742865285000001</v>
          </cell>
          <cell r="H145">
            <v>27.817240189890441</v>
          </cell>
        </row>
        <row r="146">
          <cell r="C146">
            <v>21.817028447762119</v>
          </cell>
          <cell r="D146">
            <v>1.0554369282847205</v>
          </cell>
          <cell r="G146">
            <v>28.760819087000002</v>
          </cell>
          <cell r="H146">
            <v>27.250154240615434</v>
          </cell>
        </row>
        <row r="147">
          <cell r="C147">
            <v>21.8874650111084</v>
          </cell>
          <cell r="D147">
            <v>1.0588444202919447</v>
          </cell>
          <cell r="G147">
            <v>27.152057629000002</v>
          </cell>
          <cell r="H147">
            <v>25.643104037431328</v>
          </cell>
        </row>
        <row r="148">
          <cell r="C148">
            <v>20</v>
          </cell>
          <cell r="D148">
            <v>0.96753499754727768</v>
          </cell>
          <cell r="G148">
            <v>31.739602182000002</v>
          </cell>
          <cell r="H148">
            <v>32.804603722305224</v>
          </cell>
        </row>
        <row r="149">
          <cell r="C149">
            <v>21.163240995372117</v>
          </cell>
          <cell r="D149">
            <v>1.0238088162274905</v>
          </cell>
          <cell r="G149">
            <v>41.498590228000005</v>
          </cell>
          <cell r="H149">
            <v>40.533534748131146</v>
          </cell>
        </row>
        <row r="150">
          <cell r="C150">
            <v>21.934432891196206</v>
          </cell>
          <cell r="D150">
            <v>1.0611165736792225</v>
          </cell>
          <cell r="G150">
            <v>29.510537263000003</v>
          </cell>
          <cell r="H150">
            <v>27.810834356000825</v>
          </cell>
        </row>
        <row r="151">
          <cell r="C151">
            <v>19.938610285195175</v>
          </cell>
          <cell r="D151">
            <v>0.96456516266912196</v>
          </cell>
          <cell r="G151">
            <v>28.180247865000002</v>
          </cell>
          <cell r="H151">
            <v>29.215494147663684</v>
          </cell>
        </row>
        <row r="152">
          <cell r="C152">
            <v>22.692073099830289</v>
          </cell>
          <cell r="D152">
            <v>1.0977687445493471</v>
          </cell>
          <cell r="G152">
            <v>38.060914050000001</v>
          </cell>
          <cell r="H152">
            <v>34.671158419275869</v>
          </cell>
        </row>
        <row r="153">
          <cell r="C153">
            <v>19.23558543509732</v>
          </cell>
          <cell r="D153">
            <v>0.93055510533836683</v>
          </cell>
          <cell r="G153">
            <v>29.087289734000002</v>
          </cell>
          <cell r="H153">
            <v>31.257998120834909</v>
          </cell>
        </row>
        <row r="154">
          <cell r="C154">
            <v>18.352678300136805</v>
          </cell>
          <cell r="D154">
            <v>0.88784292770544204</v>
          </cell>
          <cell r="G154">
            <v>26.204947813</v>
          </cell>
          <cell r="H154">
            <v>29.515297126626397</v>
          </cell>
        </row>
        <row r="155">
          <cell r="C155">
            <v>21.378402544501732</v>
          </cell>
          <cell r="D155">
            <v>1.03421763267296</v>
          </cell>
          <cell r="G155">
            <v>30.969338700000002</v>
          </cell>
          <cell r="H155">
            <v>29.944701890219193</v>
          </cell>
        </row>
        <row r="156">
          <cell r="C156">
            <v>19.052267512254854</v>
          </cell>
          <cell r="D156">
            <v>0.9216867800369789</v>
          </cell>
          <cell r="G156">
            <v>25.391557145</v>
          </cell>
          <cell r="H156">
            <v>27.549008725047862</v>
          </cell>
        </row>
        <row r="157">
          <cell r="C157">
            <v>20.902233397939771</v>
          </cell>
          <cell r="D157">
            <v>1.011182116970414</v>
          </cell>
          <cell r="G157">
            <v>30.224560674000003</v>
          </cell>
          <cell r="H157">
            <v>29.890323579451056</v>
          </cell>
        </row>
        <row r="158">
          <cell r="C158">
            <v>20.84511261058049</v>
          </cell>
          <cell r="D158">
            <v>1.0084187989275362</v>
          </cell>
          <cell r="G158">
            <v>29.876910724000002</v>
          </cell>
          <cell r="H158">
            <v>29.627482902713044</v>
          </cell>
        </row>
        <row r="159">
          <cell r="C159">
            <v>20.835402587348234</v>
          </cell>
          <cell r="D159">
            <v>1.0079490595623259</v>
          </cell>
          <cell r="G159">
            <v>31.261541159000004</v>
          </cell>
          <cell r="H159">
            <v>31.015001068183413</v>
          </cell>
        </row>
        <row r="160">
          <cell r="C160">
            <v>20.902233397939771</v>
          </cell>
          <cell r="D160">
            <v>1.011182116970414</v>
          </cell>
          <cell r="G160">
            <v>31.842425762000001</v>
          </cell>
          <cell r="H160">
            <v>31.490297571126519</v>
          </cell>
        </row>
        <row r="161">
          <cell r="C161">
            <v>21.85980038505167</v>
          </cell>
          <cell r="D161">
            <v>1.0575060955967475</v>
          </cell>
          <cell r="G161">
            <v>31.924518728000002</v>
          </cell>
          <cell r="H161">
            <v>30.188496180710043</v>
          </cell>
        </row>
        <row r="162">
          <cell r="C162">
            <v>20.895160086913766</v>
          </cell>
          <cell r="D162">
            <v>1.0108399331721043</v>
          </cell>
          <cell r="G162">
            <v>25.207009621000001</v>
          </cell>
          <cell r="H162">
            <v>24.936697486711072</v>
          </cell>
        </row>
        <row r="163">
          <cell r="C163">
            <v>20.95058159780325</v>
          </cell>
          <cell r="D163">
            <v>1.0135210457422306</v>
          </cell>
          <cell r="G163">
            <v>30.171336113000002</v>
          </cell>
          <cell r="H163">
            <v>29.768830395529346</v>
          </cell>
        </row>
        <row r="164">
          <cell r="C164">
            <v>22.674561848631768</v>
          </cell>
          <cell r="D164">
            <v>1.0969216071300767</v>
          </cell>
          <cell r="G164">
            <v>32.891088624000005</v>
          </cell>
          <cell r="H164">
            <v>29.984903579440264</v>
          </cell>
        </row>
        <row r="165">
          <cell r="C165">
            <v>18.241125373687765</v>
          </cell>
          <cell r="D165">
            <v>0.88244635968452889</v>
          </cell>
          <cell r="G165">
            <v>24.572365351000002</v>
          </cell>
          <cell r="H165">
            <v>27.845732583433769</v>
          </cell>
        </row>
        <row r="166">
          <cell r="C166">
            <v>19.589241836462861</v>
          </cell>
          <cell r="D166">
            <v>0.94766385260975616</v>
          </cell>
          <cell r="G166">
            <v>28.065196767000003</v>
          </cell>
          <cell r="H166">
            <v>29.615139049264897</v>
          </cell>
        </row>
        <row r="167">
          <cell r="C167">
            <v>20.207323819561466</v>
          </cell>
          <cell r="D167">
            <v>0.97756465010982252</v>
          </cell>
          <cell r="G167">
            <v>33.401117984000003</v>
          </cell>
          <cell r="H167">
            <v>34.167681881958011</v>
          </cell>
        </row>
        <row r="168">
          <cell r="C168">
            <v>19.052267512254854</v>
          </cell>
          <cell r="D168">
            <v>0.9216867800369789</v>
          </cell>
          <cell r="G168">
            <v>28.219808424</v>
          </cell>
          <cell r="H168">
            <v>30.617568826220765</v>
          </cell>
        </row>
        <row r="169">
          <cell r="C169">
            <v>22.966267134308008</v>
          </cell>
          <cell r="D169">
            <v>1.1110333607731411</v>
          </cell>
          <cell r="G169">
            <v>34.114416814000002</v>
          </cell>
          <cell r="H169">
            <v>30.705123732972886</v>
          </cell>
        </row>
        <row r="170">
          <cell r="C170">
            <v>20.814811739904243</v>
          </cell>
          <cell r="D170">
            <v>1.006952941285765</v>
          </cell>
          <cell r="G170">
            <v>32.174532881000005</v>
          </cell>
          <cell r="H170">
            <v>31.952369928943021</v>
          </cell>
        </row>
        <row r="171">
          <cell r="C171">
            <v>19.74113612750412</v>
          </cell>
          <cell r="D171">
            <v>0.95501200473525871</v>
          </cell>
          <cell r="G171">
            <v>30.105487464000003</v>
          </cell>
          <cell r="H171">
            <v>31.523674377627977</v>
          </cell>
        </row>
        <row r="172">
          <cell r="C172">
            <v>22.026800728460135</v>
          </cell>
          <cell r="D172">
            <v>1.0655850294392526</v>
          </cell>
          <cell r="G172">
            <v>28.935464709000001</v>
          </cell>
          <cell r="H172">
            <v>27.154533809682775</v>
          </cell>
        </row>
        <row r="173">
          <cell r="C173">
            <v>21.088140703991222</v>
          </cell>
          <cell r="D173">
            <v>1.0201757082156397</v>
          </cell>
          <cell r="G173">
            <v>29.927647185000001</v>
          </cell>
          <cell r="H173">
            <v>29.335777105833657</v>
          </cell>
        </row>
        <row r="174">
          <cell r="C174">
            <v>21.914204710547843</v>
          </cell>
          <cell r="D174">
            <v>1.0601380000435223</v>
          </cell>
          <cell r="G174">
            <v>27.512945934000001</v>
          </cell>
          <cell r="H174">
            <v>25.95223068399633</v>
          </cell>
        </row>
        <row r="175">
          <cell r="C175">
            <v>21.028412140802217</v>
          </cell>
          <cell r="D175">
            <v>1.0172862344537108</v>
          </cell>
          <cell r="G175">
            <v>27.997327555000002</v>
          </cell>
          <cell r="H175">
            <v>27.52158301840656</v>
          </cell>
        </row>
        <row r="176">
          <cell r="C176">
            <v>20.583226620589166</v>
          </cell>
          <cell r="D176">
            <v>0.99574960589333994</v>
          </cell>
          <cell r="G176">
            <v>32.784492494000006</v>
          </cell>
          <cell r="H176">
            <v>32.924434315580065</v>
          </cell>
        </row>
        <row r="177">
          <cell r="C177">
            <v>20.251298629502514</v>
          </cell>
          <cell r="D177">
            <v>0.97969200849124516</v>
          </cell>
          <cell r="G177">
            <v>31.802235189000001</v>
          </cell>
          <cell r="H177">
            <v>32.4614622895377</v>
          </cell>
        </row>
        <row r="178">
          <cell r="C178">
            <v>19.167951468216476</v>
          </cell>
          <cell r="D178">
            <v>0.92728319383935831</v>
          </cell>
          <cell r="G178">
            <v>32.656786257</v>
          </cell>
          <cell r="H178">
            <v>35.217705307249894</v>
          </cell>
        </row>
        <row r="179">
          <cell r="C179">
            <v>20.48803804308773</v>
          </cell>
          <cell r="D179">
            <v>0.99114469188837095</v>
          </cell>
          <cell r="G179">
            <v>32.873655599000003</v>
          </cell>
          <cell r="H179">
            <v>33.167362815985747</v>
          </cell>
        </row>
        <row r="180">
          <cell r="C180">
            <v>19.052267512254854</v>
          </cell>
          <cell r="D180">
            <v>0.9216867800369789</v>
          </cell>
          <cell r="G180">
            <v>30.421999961000001</v>
          </cell>
          <cell r="H180">
            <v>33.00687459114846</v>
          </cell>
        </row>
        <row r="181">
          <cell r="C181">
            <v>21.884385414862933</v>
          </cell>
          <cell r="D181">
            <v>1.0586954394346544</v>
          </cell>
          <cell r="G181">
            <v>37.693856019000002</v>
          </cell>
          <cell r="H181">
            <v>35.604060067670268</v>
          </cell>
        </row>
        <row r="182">
          <cell r="C182">
            <v>20.994460061409555</v>
          </cell>
          <cell r="D182">
            <v>1.0156437432011156</v>
          </cell>
          <cell r="G182">
            <v>36.419048048000001</v>
          </cell>
          <cell r="H182">
            <v>35.858093245584421</v>
          </cell>
        </row>
        <row r="183">
          <cell r="C183">
            <v>20.796662093683118</v>
          </cell>
          <cell r="D183">
            <v>1.0060749203901629</v>
          </cell>
          <cell r="G183">
            <v>32.385502707000001</v>
          </cell>
          <cell r="H183">
            <v>32.189951315395753</v>
          </cell>
        </row>
        <row r="184">
          <cell r="C184">
            <v>22.010547566563567</v>
          </cell>
          <cell r="D184">
            <v>1.0647987542914661</v>
          </cell>
          <cell r="G184">
            <v>34.164301307999999</v>
          </cell>
          <cell r="H184">
            <v>32.085219080420003</v>
          </cell>
        </row>
        <row r="185">
          <cell r="C185">
            <v>19.874826590871095</v>
          </cell>
          <cell r="D185">
            <v>0.96147951484255167</v>
          </cell>
          <cell r="G185">
            <v>30.345885188</v>
          </cell>
          <cell r="H185">
            <v>31.561655469039639</v>
          </cell>
        </row>
        <row r="186">
          <cell r="C186">
            <v>22.966267134308008</v>
          </cell>
          <cell r="D186">
            <v>1.1110333607731411</v>
          </cell>
          <cell r="G186">
            <v>34.061626375000003</v>
          </cell>
          <cell r="H186">
            <v>30.657609013015907</v>
          </cell>
        </row>
        <row r="187">
          <cell r="C187">
            <v>20.970809778451603</v>
          </cell>
          <cell r="D187">
            <v>1.0144996193779299</v>
          </cell>
          <cell r="G187">
            <v>36.412751366000002</v>
          </cell>
          <cell r="H187">
            <v>35.89232629611783</v>
          </cell>
        </row>
        <row r="188">
          <cell r="C188">
            <v>20.490999957119381</v>
          </cell>
          <cell r="D188">
            <v>0.99128797966263837</v>
          </cell>
          <cell r="G188">
            <v>40.391356287000001</v>
          </cell>
          <cell r="H188">
            <v>40.746339222983671</v>
          </cell>
        </row>
        <row r="189">
          <cell r="C189">
            <v>20.401127655322906</v>
          </cell>
          <cell r="D189">
            <v>0.98694024979772732</v>
          </cell>
          <cell r="G189">
            <v>35.945223430000006</v>
          </cell>
          <cell r="H189">
            <v>36.420870906183993</v>
          </cell>
        </row>
        <row r="190">
          <cell r="C190">
            <v>18.812460908574273</v>
          </cell>
          <cell r="D190">
            <v>0.91008571595178334</v>
          </cell>
          <cell r="G190">
            <v>33.962724204000004</v>
          </cell>
          <cell r="H190">
            <v>37.318159826825983</v>
          </cell>
        </row>
        <row r="191">
          <cell r="C191">
            <v>20.480269495692102</v>
          </cell>
          <cell r="D191">
            <v>0.99076887481410225</v>
          </cell>
          <cell r="G191">
            <v>39.137795588000003</v>
          </cell>
          <cell r="H191">
            <v>39.50244762719602</v>
          </cell>
        </row>
        <row r="192">
          <cell r="C192">
            <v>19.018710222637289</v>
          </cell>
          <cell r="D192">
            <v>0.92006338743058769</v>
          </cell>
          <cell r="G192">
            <v>34.488949017000003</v>
          </cell>
          <cell r="H192">
            <v>37.485405340729258</v>
          </cell>
        </row>
        <row r="193">
          <cell r="C193">
            <v>23.060844773841424</v>
          </cell>
          <cell r="D193">
            <v>1.1156087195848408</v>
          </cell>
          <cell r="G193">
            <v>40.026956933000001</v>
          </cell>
          <cell r="H193">
            <v>35.879028399756066</v>
          </cell>
        </row>
        <row r="194">
          <cell r="C194">
            <v>18.754024771219928</v>
          </cell>
          <cell r="D194">
            <v>0.90725876555119289</v>
          </cell>
          <cell r="G194">
            <v>33.735219981</v>
          </cell>
          <cell r="H194">
            <v>37.18368040291638</v>
          </cell>
        </row>
        <row r="195">
          <cell r="C195">
            <v>21.760363076051654</v>
          </cell>
          <cell r="D195">
            <v>1.0526956417707756</v>
          </cell>
          <cell r="G195">
            <v>43.710999824000005</v>
          </cell>
          <cell r="H195">
            <v>41.522922760915236</v>
          </cell>
        </row>
        <row r="196">
          <cell r="C196">
            <v>22.003783231442387</v>
          </cell>
          <cell r="D196">
            <v>1.064471517743222</v>
          </cell>
          <cell r="G196">
            <v>44.135295573000001</v>
          </cell>
          <cell r="H196">
            <v>41.462166753480552</v>
          </cell>
        </row>
        <row r="197">
          <cell r="C197">
            <v>19.221922786287415</v>
          </cell>
          <cell r="D197">
            <v>0.92989415079422777</v>
          </cell>
          <cell r="G197">
            <v>35.952003054999999</v>
          </cell>
          <cell r="H197">
            <v>38.662468222101616</v>
          </cell>
        </row>
        <row r="198">
          <cell r="C198">
            <v>23.044666999040931</v>
          </cell>
          <cell r="D198">
            <v>1.114826091419745</v>
          </cell>
          <cell r="G198">
            <v>37.127694174000005</v>
          </cell>
          <cell r="H198">
            <v>33.303574844321609</v>
          </cell>
        </row>
        <row r="199">
          <cell r="C199">
            <v>19.924712853529421</v>
          </cell>
          <cell r="D199">
            <v>0.96389285009349002</v>
          </cell>
          <cell r="G199">
            <v>35.745692179999999</v>
          </cell>
          <cell r="H199">
            <v>37.084715564113736</v>
          </cell>
        </row>
        <row r="200">
          <cell r="C200">
            <v>21.519772691251024</v>
          </cell>
          <cell r="D200">
            <v>1.0410566609023766</v>
          </cell>
          <cell r="G200">
            <v>40.755462551000001</v>
          </cell>
          <cell r="H200">
            <v>39.148169433615273</v>
          </cell>
        </row>
        <row r="201">
          <cell r="C201">
            <v>20.391130473484104</v>
          </cell>
          <cell r="D201">
            <v>0.98645661863243306</v>
          </cell>
          <cell r="G201">
            <v>39.924496251000001</v>
          </cell>
          <cell r="H201">
            <v>40.472632548554479</v>
          </cell>
        </row>
        <row r="202">
          <cell r="C202">
            <v>18.271063195755904</v>
          </cell>
          <cell r="D202">
            <v>0.88389465421459223</v>
          </cell>
          <cell r="G202">
            <v>33.754332155</v>
          </cell>
          <cell r="H202">
            <v>38.188184524085955</v>
          </cell>
        </row>
        <row r="203">
          <cell r="C203">
            <v>21.624740660065779</v>
          </cell>
          <cell r="D203">
            <v>1.046134670074863</v>
          </cell>
          <cell r="G203">
            <v>40.126502743000003</v>
          </cell>
          <cell r="H203">
            <v>38.356918942499526</v>
          </cell>
        </row>
        <row r="204">
          <cell r="C204">
            <v>19.018710222637292</v>
          </cell>
          <cell r="D204">
            <v>0.92006338743058791</v>
          </cell>
          <cell r="G204">
            <v>36.808791763000002</v>
          </cell>
          <cell r="H204">
            <v>40.006799820384067</v>
          </cell>
        </row>
        <row r="205">
          <cell r="C205">
            <v>22.042409174078539</v>
          </cell>
          <cell r="D205">
            <v>1.0663401153089085</v>
          </cell>
          <cell r="G205">
            <v>46.829835047000003</v>
          </cell>
          <cell r="H205">
            <v>43.916415011202922</v>
          </cell>
        </row>
        <row r="206">
          <cell r="C206">
            <v>19.688612859650366</v>
          </cell>
          <cell r="D206">
            <v>0.95247109974355582</v>
          </cell>
          <cell r="G206">
            <v>38.30505222</v>
          </cell>
          <cell r="H206">
            <v>40.216498149196639</v>
          </cell>
        </row>
        <row r="207">
          <cell r="C207">
            <v>21.808813306534976</v>
          </cell>
          <cell r="D207">
            <v>1.0550395064523677</v>
          </cell>
          <cell r="G207">
            <v>43.624860264000006</v>
          </cell>
          <cell r="H207">
            <v>41.34903005735886</v>
          </cell>
        </row>
        <row r="208">
          <cell r="C208">
            <v>21.020744912528627</v>
          </cell>
          <cell r="D208">
            <v>1.0169153188692668</v>
          </cell>
          <cell r="G208">
            <v>45.825290047999999</v>
          </cell>
          <cell r="H208">
            <v>45.063034451043841</v>
          </cell>
        </row>
        <row r="209">
          <cell r="C209">
            <v>19.884095658686899</v>
          </cell>
          <cell r="D209">
            <v>0.96192792221787327</v>
          </cell>
          <cell r="G209">
            <v>47.160369625000001</v>
          </cell>
          <cell r="H209">
            <v>49.026926587456252</v>
          </cell>
        </row>
        <row r="210">
          <cell r="C210">
            <v>22.958920174036852</v>
          </cell>
          <cell r="D210">
            <v>1.1106779387137444</v>
          </cell>
          <cell r="G210">
            <v>61.153545837000003</v>
          </cell>
          <cell r="H210">
            <v>55.05965654438117</v>
          </cell>
        </row>
        <row r="211">
          <cell r="C211">
            <v>19.005892540805366</v>
          </cell>
          <cell r="D211">
            <v>0.91944330964259713</v>
          </cell>
          <cell r="G211">
            <v>37.156515068000004</v>
          </cell>
          <cell r="H211">
            <v>40.41196958890631</v>
          </cell>
        </row>
        <row r="212">
          <cell r="C212">
            <v>22.538208291013909</v>
          </cell>
          <cell r="D212">
            <v>1.0903252651783089</v>
          </cell>
          <cell r="G212">
            <v>45.423874467000005</v>
          </cell>
          <cell r="H212">
            <v>41.660847379861004</v>
          </cell>
        </row>
        <row r="213">
          <cell r="C213">
            <v>20.393439786249846</v>
          </cell>
          <cell r="D213">
            <v>0.98656833567849</v>
          </cell>
          <cell r="G213">
            <v>51.509362646000007</v>
          </cell>
          <cell r="H213">
            <v>52.21063841520477</v>
          </cell>
        </row>
        <row r="214">
          <cell r="C214">
            <v>17.877092357064207</v>
          </cell>
          <cell r="D214">
            <v>0.8648356254922287</v>
          </cell>
          <cell r="G214">
            <v>38.103141452000003</v>
          </cell>
          <cell r="H214">
            <v>44.058246826168002</v>
          </cell>
        </row>
        <row r="215">
          <cell r="C215">
            <v>21.214873204945835</v>
          </cell>
          <cell r="D215">
            <v>1.0263066147156539</v>
          </cell>
          <cell r="G215">
            <v>59.655949482000004</v>
          </cell>
          <cell r="H215">
            <v>58.126829376938339</v>
          </cell>
        </row>
        <row r="216">
          <cell r="C216">
            <v>20.039455135165912</v>
          </cell>
          <cell r="D216">
            <v>0.96944370875257668</v>
          </cell>
          <cell r="G216">
            <v>45.622754623000006</v>
          </cell>
          <cell r="H216">
            <v>47.060756814549542</v>
          </cell>
        </row>
        <row r="217">
          <cell r="C217">
            <v>19.717557318656084</v>
          </cell>
          <cell r="D217">
            <v>0.95387133859721107</v>
          </cell>
          <cell r="G217">
            <v>53.173827761000005</v>
          </cell>
          <cell r="H217">
            <v>55.745283047500799</v>
          </cell>
        </row>
        <row r="218">
          <cell r="C218">
            <v>22.023002737491019</v>
          </cell>
          <cell r="D218">
            <v>1.0654012949801033</v>
          </cell>
          <cell r="G218">
            <v>46.837121466000006</v>
          </cell>
          <cell r="H218">
            <v>43.96195282161235</v>
          </cell>
        </row>
        <row r="219">
          <cell r="C219">
            <v>20.806555481572584</v>
          </cell>
          <cell r="D219">
            <v>1.0065535303415314</v>
          </cell>
          <cell r="G219">
            <v>42.824180106</v>
          </cell>
          <cell r="H219">
            <v>42.545357812683271</v>
          </cell>
        </row>
        <row r="220">
          <cell r="C220">
            <v>20.934588088430434</v>
          </cell>
          <cell r="D220">
            <v>1.0127473317396405</v>
          </cell>
          <cell r="G220">
            <v>51.190697423000003</v>
          </cell>
          <cell r="H220">
            <v>50.546366125761594</v>
          </cell>
        </row>
        <row r="221">
          <cell r="C221">
            <v>21.783431669812924</v>
          </cell>
          <cell r="D221">
            <v>1.0538116253611869</v>
          </cell>
          <cell r="G221">
            <v>63.770261206000001</v>
          </cell>
          <cell r="H221">
            <v>60.513909385031859</v>
          </cell>
        </row>
        <row r="222">
          <cell r="C222">
            <v>20.918820312724055</v>
          </cell>
          <cell r="D222">
            <v>1.0119845379981707</v>
          </cell>
          <cell r="G222">
            <v>44.843193803000005</v>
          </cell>
          <cell r="H222">
            <v>44.312133357002999</v>
          </cell>
        </row>
        <row r="223">
          <cell r="C223">
            <v>20.945047766963942</v>
          </cell>
          <cell r="D223">
            <v>1.0132533369918535</v>
          </cell>
          <cell r="G223">
            <v>71.140371587000004</v>
          </cell>
          <cell r="H223">
            <v>70.209856696057415</v>
          </cell>
        </row>
        <row r="224">
          <cell r="C224">
            <v>22.641462238933872</v>
          </cell>
          <cell r="D224">
            <v>1.0953203555906832</v>
          </cell>
          <cell r="G224">
            <v>82.979153233000005</v>
          </cell>
          <cell r="H224">
            <v>75.757884722457376</v>
          </cell>
        </row>
        <row r="225">
          <cell r="C225">
            <v>18.251620570961062</v>
          </cell>
          <cell r="D225">
            <v>0.88295408321793278</v>
          </cell>
          <cell r="G225">
            <v>50.601787638000005</v>
          </cell>
          <cell r="H225">
            <v>57.30964791915499</v>
          </cell>
        </row>
        <row r="226">
          <cell r="C226">
            <v>19.612640970180422</v>
          </cell>
          <cell r="D226">
            <v>0.94879582664895767</v>
          </cell>
          <cell r="G226">
            <v>47.647674722000005</v>
          </cell>
          <cell r="H226">
            <v>50.219102343953537</v>
          </cell>
        </row>
        <row r="227">
          <cell r="C227">
            <v>20.194661389592405</v>
          </cell>
          <cell r="D227">
            <v>0.97695208290236957</v>
          </cell>
          <cell r="G227">
            <v>45.408325476000002</v>
          </cell>
          <cell r="H227">
            <v>46.479583052936512</v>
          </cell>
        </row>
        <row r="228">
          <cell r="C228">
            <v>19.018710222637285</v>
          </cell>
          <cell r="D228">
            <v>0.92006338743058758</v>
          </cell>
          <cell r="G228">
            <v>50.307080556000003</v>
          </cell>
          <cell r="H228">
            <v>54.677842030525667</v>
          </cell>
        </row>
        <row r="229">
          <cell r="C229">
            <v>21.939155226158572</v>
          </cell>
          <cell r="D229">
            <v>1.0613450248965339</v>
          </cell>
          <cell r="G229">
            <v>65.563601515000002</v>
          </cell>
          <cell r="H229">
            <v>61.774069672952507</v>
          </cell>
        </row>
        <row r="230">
          <cell r="C230">
            <v>20.794124632532732</v>
          </cell>
          <cell r="D230">
            <v>1.0059521662667672</v>
          </cell>
          <cell r="G230">
            <v>53.852271136000006</v>
          </cell>
          <cell r="H230">
            <v>53.533630068965913</v>
          </cell>
        </row>
        <row r="231">
          <cell r="C231">
            <v>19.784891220022672</v>
          </cell>
          <cell r="D231">
            <v>0.95712873390188957</v>
          </cell>
          <cell r="G231">
            <v>50.357624249000004</v>
          </cell>
          <cell r="H231">
            <v>52.613219586156433</v>
          </cell>
        </row>
        <row r="232">
          <cell r="C232">
            <v>21.939155226158572</v>
          </cell>
          <cell r="D232">
            <v>1.0613450248965339</v>
          </cell>
          <cell r="G232">
            <v>46.401479603000006</v>
          </cell>
          <cell r="H232">
            <v>43.719505452549221</v>
          </cell>
        </row>
        <row r="233">
          <cell r="C233">
            <v>22.015240758042793</v>
          </cell>
          <cell r="D233">
            <v>1.065025795641783</v>
          </cell>
          <cell r="G233">
            <v>40.897598092999999</v>
          </cell>
          <cell r="H233">
            <v>38.400570446610793</v>
          </cell>
        </row>
        <row r="234">
          <cell r="C234">
            <v>20.934588088430434</v>
          </cell>
          <cell r="D234">
            <v>1.0127473317396405</v>
          </cell>
          <cell r="G234">
            <v>41.685621626</v>
          </cell>
          <cell r="H234">
            <v>41.16092960165571</v>
          </cell>
        </row>
        <row r="235">
          <cell r="C235">
            <v>20.926970678491816</v>
          </cell>
          <cell r="D235">
            <v>1.0123788262043265</v>
          </cell>
          <cell r="G235">
            <v>43.114756221</v>
          </cell>
          <cell r="H235">
            <v>42.587572067907146</v>
          </cell>
        </row>
        <row r="236">
          <cell r="C236">
            <v>21.623026639170991</v>
          </cell>
          <cell r="D236">
            <v>1.0460517513147514</v>
          </cell>
          <cell r="G236">
            <v>43.28880126</v>
          </cell>
          <cell r="H236">
            <v>41.383039802372679</v>
          </cell>
        </row>
        <row r="237">
          <cell r="C237">
            <v>19.285618700601738</v>
          </cell>
          <cell r="D237">
            <v>0.93297555210922178</v>
          </cell>
          <cell r="G237">
            <v>32.797083036000004</v>
          </cell>
          <cell r="H237">
            <v>35.153207350239882</v>
          </cell>
        </row>
        <row r="238">
          <cell r="C238">
            <v>19.318210133357475</v>
          </cell>
          <cell r="D238">
            <v>0.93455221969979096</v>
          </cell>
          <cell r="G238">
            <v>35.629203521000001</v>
          </cell>
          <cell r="H238">
            <v>38.124358136397426</v>
          </cell>
        </row>
        <row r="239">
          <cell r="C239">
            <v>19.448004570207939</v>
          </cell>
          <cell r="D239">
            <v>0.94083125270677914</v>
          </cell>
          <cell r="G239">
            <v>33.536155913000002</v>
          </cell>
          <cell r="H239">
            <v>35.645240117732278</v>
          </cell>
        </row>
        <row r="240">
          <cell r="C240">
            <v>19.018710222637285</v>
          </cell>
          <cell r="D240">
            <v>0.92006338743058758</v>
          </cell>
          <cell r="G240">
            <v>32.679227636</v>
          </cell>
          <cell r="H240">
            <v>35.518452404960435</v>
          </cell>
        </row>
        <row r="241">
          <cell r="C241">
            <v>22.861966036959299</v>
          </cell>
          <cell r="D241">
            <v>1.1059876126747681</v>
          </cell>
          <cell r="G241">
            <v>36.704678720000004</v>
          </cell>
          <cell r="H241">
            <v>33.187242152949459</v>
          </cell>
        </row>
        <row r="242">
          <cell r="C242">
            <v>20.89205873426063</v>
          </cell>
          <cell r="D242">
            <v>1.010689899810522</v>
          </cell>
          <cell r="G242">
            <v>41.460068217</v>
          </cell>
          <cell r="H242">
            <v>41.021551936724293</v>
          </cell>
        </row>
        <row r="243">
          <cell r="C243">
            <v>19.734294024324008</v>
          </cell>
          <cell r="D243">
            <v>0.9546810060210793</v>
          </cell>
          <cell r="G243">
            <v>51.963650398000006</v>
          </cell>
          <cell r="H243">
            <v>54.430380483397457</v>
          </cell>
        </row>
        <row r="244">
          <cell r="C244">
            <v>21.987443109091494</v>
          </cell>
          <cell r="D244">
            <v>1.0636810357312874</v>
          </cell>
          <cell r="G244">
            <v>46.340412007000005</v>
          </cell>
          <cell r="H244">
            <v>43.566078975113705</v>
          </cell>
        </row>
        <row r="245">
          <cell r="C245">
            <v>21.058570683222861</v>
          </cell>
          <cell r="D245">
            <v>1.0187452067170601</v>
          </cell>
          <cell r="G245">
            <v>37.254092281000005</v>
          </cell>
          <cell r="H245">
            <v>36.568606198455193</v>
          </cell>
        </row>
        <row r="246">
          <cell r="C246">
            <v>21.939155226158572</v>
          </cell>
          <cell r="D246">
            <v>1.0613450248965339</v>
          </cell>
          <cell r="G246">
            <v>34.015332260000001</v>
          </cell>
          <cell r="H246">
            <v>32.049269052084185</v>
          </cell>
        </row>
        <row r="247">
          <cell r="C247">
            <v>20.944067802313594</v>
          </cell>
          <cell r="D247">
            <v>1.013205929487075</v>
          </cell>
          <cell r="G247">
            <v>32.435981539000004</v>
          </cell>
          <cell r="H247">
            <v>32.013217249350667</v>
          </cell>
        </row>
        <row r="248">
          <cell r="C248">
            <v>20.601362377621076</v>
          </cell>
          <cell r="D248">
            <v>0.99662695487510933</v>
          </cell>
          <cell r="G248">
            <v>33.795239459000001</v>
          </cell>
          <cell r="H248">
            <v>33.909618131124091</v>
          </cell>
        </row>
        <row r="249">
          <cell r="C249">
            <v>20.290185838329876</v>
          </cell>
          <cell r="D249">
            <v>0.98157324526611522</v>
          </cell>
          <cell r="G249">
            <v>33.243621249</v>
          </cell>
          <cell r="H249">
            <v>33.867692919836351</v>
          </cell>
        </row>
        <row r="250">
          <cell r="C250">
            <v>19.128121790615999</v>
          </cell>
          <cell r="D250">
            <v>0.92535636348838401</v>
          </cell>
          <cell r="G250">
            <v>31.224261220000002</v>
          </cell>
          <cell r="H250">
            <v>33.742958336928282</v>
          </cell>
        </row>
        <row r="251">
          <cell r="C251">
            <v>20.488404796244225</v>
          </cell>
          <cell r="D251">
            <v>0.99116243421408945</v>
          </cell>
          <cell r="G251">
            <v>32.872255678000002</v>
          </cell>
          <cell r="H251">
            <v>33.165356699646317</v>
          </cell>
        </row>
        <row r="252">
          <cell r="C252">
            <v>19.018710222637285</v>
          </cell>
          <cell r="D252">
            <v>0.92006338743058758</v>
          </cell>
          <cell r="G252">
            <v>29.293741402000002</v>
          </cell>
          <cell r="H252">
            <v>31.838829587390805</v>
          </cell>
        </row>
        <row r="253">
          <cell r="C253">
            <v>23.044666999040931</v>
          </cell>
          <cell r="D253">
            <v>1.114826091419745</v>
          </cell>
          <cell r="G253">
            <v>35.639520246000004</v>
          </cell>
          <cell r="H253">
            <v>31.968681501356528</v>
          </cell>
        </row>
        <row r="254">
          <cell r="C254">
            <v>19.774769683748556</v>
          </cell>
          <cell r="D254">
            <v>0.956639086873182</v>
          </cell>
          <cell r="G254">
            <v>26.609823463000001</v>
          </cell>
          <cell r="H254">
            <v>27.815948384437657</v>
          </cell>
        </row>
        <row r="255">
          <cell r="C255">
            <v>20.782097144265634</v>
          </cell>
          <cell r="D255">
            <v>1.0053703154752169</v>
          </cell>
          <cell r="G255">
            <v>28.704234993</v>
          </cell>
          <cell r="H255">
            <v>28.550907612019682</v>
          </cell>
        </row>
        <row r="256">
          <cell r="C256">
            <v>21.961304250699779</v>
          </cell>
          <cell r="D256">
            <v>1.0624165227167914</v>
          </cell>
          <cell r="G256">
            <v>31.901730440000001</v>
          </cell>
          <cell r="H256">
            <v>30.027517228762125</v>
          </cell>
        </row>
        <row r="257">
          <cell r="C257">
            <v>19.86787032384877</v>
          </cell>
          <cell r="D257">
            <v>0.96114299325273256</v>
          </cell>
          <cell r="G257">
            <v>26.212731249000001</v>
          </cell>
          <cell r="H257">
            <v>27.272457306576197</v>
          </cell>
        </row>
        <row r="258">
          <cell r="C258">
            <v>22.957590825921457</v>
          </cell>
          <cell r="D258">
            <v>1.1106136291724662</v>
          </cell>
          <cell r="G258">
            <v>48.450443359000005</v>
          </cell>
          <cell r="H258">
            <v>43.624931376991213</v>
          </cell>
        </row>
        <row r="259">
          <cell r="C259">
            <v>20.946377115079333</v>
          </cell>
          <cell r="D259">
            <v>1.0133176465331317</v>
          </cell>
          <cell r="G259">
            <v>35.241369472000002</v>
          </cell>
          <cell r="H259">
            <v>34.77820562246346</v>
          </cell>
        </row>
        <row r="260">
          <cell r="C260">
            <v>20.515205553522886</v>
          </cell>
          <cell r="D260">
            <v>0.99245896774548314</v>
          </cell>
          <cell r="G260">
            <v>34.277196833000005</v>
          </cell>
          <cell r="H260">
            <v>34.537646338030186</v>
          </cell>
        </row>
        <row r="261">
          <cell r="C261">
            <v>20.374033349662323</v>
          </cell>
          <cell r="D261">
            <v>0.98562951534968446</v>
          </cell>
          <cell r="G261">
            <v>29.219173196000003</v>
          </cell>
          <cell r="H261">
            <v>29.645188928452029</v>
          </cell>
        </row>
        <row r="262">
          <cell r="C262">
            <v>18.79701779422976</v>
          </cell>
          <cell r="D262">
            <v>0.90933862827181133</v>
          </cell>
          <cell r="G262">
            <v>25.445277771000001</v>
          </cell>
          <cell r="H262">
            <v>27.982180652941675</v>
          </cell>
        </row>
        <row r="263">
          <cell r="C263">
            <v>20.480269495692102</v>
          </cell>
          <cell r="D263">
            <v>0.99076887481410225</v>
          </cell>
          <cell r="G263">
            <v>24.347363291000001</v>
          </cell>
          <cell r="H263">
            <v>24.574210908238605</v>
          </cell>
        </row>
        <row r="264">
          <cell r="C264">
            <v>20.037145822400174</v>
          </cell>
          <cell r="D264">
            <v>0.96933199170651985</v>
          </cell>
          <cell r="G264">
            <v>23.702153069000001</v>
          </cell>
          <cell r="H264">
            <v>24.452048701366078</v>
          </cell>
        </row>
        <row r="265">
          <cell r="C265">
            <v>22.042409174078539</v>
          </cell>
          <cell r="D265">
            <v>1.0663401153089085</v>
          </cell>
          <cell r="G265">
            <v>26.482454224000001</v>
          </cell>
          <cell r="H265">
            <v>24.834903839595576</v>
          </cell>
        </row>
        <row r="266">
          <cell r="C266">
            <v>19.688612859650366</v>
          </cell>
          <cell r="D266">
            <v>0.95247109974355582</v>
          </cell>
          <cell r="G266">
            <v>23.408222414000001</v>
          </cell>
          <cell r="H266">
            <v>24.576307270952842</v>
          </cell>
        </row>
        <row r="267">
          <cell r="C267">
            <v>21.808813306534976</v>
          </cell>
          <cell r="D267">
            <v>1.0550395064523677</v>
          </cell>
          <cell r="G267">
            <v>27.860248963</v>
          </cell>
          <cell r="H267">
            <v>26.406830069029098</v>
          </cell>
        </row>
        <row r="268">
          <cell r="C268">
            <v>21.020744912528627</v>
          </cell>
          <cell r="D268">
            <v>1.0169153188692668</v>
          </cell>
          <cell r="G268">
            <v>26.812696751000001</v>
          </cell>
          <cell r="H268">
            <v>26.366695685943348</v>
          </cell>
        </row>
        <row r="269">
          <cell r="C269">
            <v>19.884095658686899</v>
          </cell>
          <cell r="D269">
            <v>0.96192792221787327</v>
          </cell>
          <cell r="G269">
            <v>23.607406124000001</v>
          </cell>
          <cell r="H269">
            <v>24.5417619956072</v>
          </cell>
        </row>
        <row r="270">
          <cell r="C270">
            <v>22.958920174036852</v>
          </cell>
          <cell r="D270">
            <v>1.1106779387137444</v>
          </cell>
          <cell r="G270">
            <v>22.290327400000002</v>
          </cell>
          <cell r="H270">
            <v>20.069118709437966</v>
          </cell>
        </row>
        <row r="271">
          <cell r="C271">
            <v>19.005892540805366</v>
          </cell>
          <cell r="D271">
            <v>0.91944330964259713</v>
          </cell>
          <cell r="G271">
            <v>22.034393190000003</v>
          </cell>
          <cell r="H271">
            <v>23.964928515892009</v>
          </cell>
        </row>
        <row r="272">
          <cell r="C272">
            <v>22.538208291013909</v>
          </cell>
          <cell r="D272">
            <v>1.0903252651783089</v>
          </cell>
          <cell r="G272">
            <v>22.082518140000001</v>
          </cell>
          <cell r="H272">
            <v>20.253147244449742</v>
          </cell>
        </row>
        <row r="273">
          <cell r="C273">
            <v>20.393439786249846</v>
          </cell>
          <cell r="D273">
            <v>0.98656833567849</v>
          </cell>
          <cell r="G273">
            <v>22.804371975000002</v>
          </cell>
          <cell r="H273">
            <v>23.114842784120789</v>
          </cell>
        </row>
        <row r="274">
          <cell r="C274">
            <v>17.877092357064207</v>
          </cell>
          <cell r="D274">
            <v>0.8648356254922287</v>
          </cell>
          <cell r="G274">
            <v>21.363351211000001</v>
          </cell>
          <cell r="H274">
            <v>24.702209970641373</v>
          </cell>
        </row>
        <row r="275">
          <cell r="C275">
            <v>21.214873204945835</v>
          </cell>
          <cell r="D275">
            <v>1.0263066147156539</v>
          </cell>
          <cell r="G275">
            <v>22.593938755</v>
          </cell>
          <cell r="H275">
            <v>22.014803793562049</v>
          </cell>
        </row>
        <row r="276">
          <cell r="C276">
            <v>19.018710222637285</v>
          </cell>
          <cell r="D276">
            <v>0.92006338743058758</v>
          </cell>
          <cell r="G276">
            <v>20.477459356000001</v>
          </cell>
          <cell r="H276">
            <v>22.256574531442144</v>
          </cell>
        </row>
        <row r="277">
          <cell r="C277">
            <v>19.875430752032123</v>
          </cell>
          <cell r="D277">
            <v>0.96150874219592442</v>
          </cell>
          <cell r="G277">
            <v>21.531315067000001</v>
          </cell>
          <cell r="H277">
            <v>22.393259803156958</v>
          </cell>
        </row>
        <row r="278">
          <cell r="C278">
            <v>21.838494157875012</v>
          </cell>
          <cell r="D278">
            <v>1.0564753695737918</v>
          </cell>
          <cell r="G278">
            <v>23.423821078000003</v>
          </cell>
          <cell r="H278">
            <v>22.171667937180352</v>
          </cell>
        </row>
        <row r="279">
          <cell r="C279">
            <v>21.824991081335469</v>
          </cell>
          <cell r="D279">
            <v>1.0558221346174634</v>
          </cell>
          <cell r="G279">
            <v>23.110695875000001</v>
          </cell>
          <cell r="H279">
            <v>21.888815471152508</v>
          </cell>
        </row>
        <row r="280">
          <cell r="C280">
            <v>19.999999999999996</v>
          </cell>
          <cell r="D280">
            <v>0.96753499754727756</v>
          </cell>
          <cell r="G280">
            <v>25.157116545000001</v>
          </cell>
          <cell r="H280">
            <v>26.001247095736943</v>
          </cell>
        </row>
        <row r="281">
          <cell r="C281">
            <v>21.162767809625169</v>
          </cell>
          <cell r="D281">
            <v>1.0237859250389647</v>
          </cell>
          <cell r="G281">
            <v>20.97647989</v>
          </cell>
          <cell r="H281">
            <v>20.489127049877784</v>
          </cell>
        </row>
        <row r="282">
          <cell r="C282">
            <v>21.940484574273967</v>
          </cell>
          <cell r="D282">
            <v>1.0614093344378124</v>
          </cell>
          <cell r="G282">
            <v>20.093855666</v>
          </cell>
          <cell r="H282">
            <v>18.931297298834235</v>
          </cell>
        </row>
        <row r="283">
          <cell r="C283">
            <v>19.940480629235804</v>
          </cell>
          <cell r="D283">
            <v>0.96465564383496016</v>
          </cell>
          <cell r="G283">
            <v>21.022349770000002</v>
          </cell>
          <cell r="H283">
            <v>21.792595009786361</v>
          </cell>
        </row>
        <row r="284">
          <cell r="C284">
            <v>22.625284464133379</v>
          </cell>
          <cell r="D284">
            <v>1.0945377274255874</v>
          </cell>
          <cell r="G284">
            <v>22.781997409000002</v>
          </cell>
          <cell r="H284">
            <v>20.814264175785432</v>
          </cell>
        </row>
        <row r="285">
          <cell r="C285">
            <v>19.27236548348969</v>
          </cell>
          <cell r="D285">
            <v>0.93233440453992178</v>
          </cell>
          <cell r="G285">
            <v>18.970308171000003</v>
          </cell>
          <cell r="H285">
            <v>20.347107302514772</v>
          </cell>
        </row>
        <row r="286">
          <cell r="C286">
            <v>18.408302864361936</v>
          </cell>
          <cell r="D286">
            <v>0.89053386333599849</v>
          </cell>
          <cell r="G286">
            <v>20.517773031000001</v>
          </cell>
          <cell r="H286">
            <v>23.039857186496054</v>
          </cell>
        </row>
        <row r="287">
          <cell r="C287">
            <v>21.35710247971236</v>
          </cell>
          <cell r="D287">
            <v>1.0331872047662729</v>
          </cell>
          <cell r="G287">
            <v>21.392875492000002</v>
          </cell>
          <cell r="H287">
            <v>20.705710826954626</v>
          </cell>
        </row>
        <row r="288">
          <cell r="C288">
            <v>19.018710222637285</v>
          </cell>
          <cell r="D288">
            <v>0.92006338743058758</v>
          </cell>
          <cell r="G288">
            <v>20.379185041</v>
          </cell>
          <cell r="H288">
            <v>22.149761983151915</v>
          </cell>
        </row>
        <row r="289">
          <cell r="C289">
            <v>20.934588088430434</v>
          </cell>
          <cell r="D289">
            <v>1.0127473317396405</v>
          </cell>
          <cell r="G289">
            <v>22.363071612000002</v>
          </cell>
          <cell r="H289">
            <v>22.081590255672136</v>
          </cell>
        </row>
        <row r="290">
          <cell r="C290">
            <v>20.777027508710951</v>
          </cell>
          <cell r="D290">
            <v>1.0051250629840185</v>
          </cell>
          <cell r="G290">
            <v>21.909535456</v>
          </cell>
          <cell r="H290">
            <v>21.797820254282488</v>
          </cell>
        </row>
        <row r="291">
          <cell r="C291">
            <v>20.806555481572584</v>
          </cell>
          <cell r="D291">
            <v>1.0065535303415314</v>
          </cell>
          <cell r="G291">
            <v>19.503023943000002</v>
          </cell>
          <cell r="H291">
            <v>19.376042460834125</v>
          </cell>
        </row>
        <row r="292">
          <cell r="C292">
            <v>20.934588088430434</v>
          </cell>
          <cell r="D292">
            <v>1.0127473317396405</v>
          </cell>
          <cell r="G292">
            <v>21.366388478000001</v>
          </cell>
          <cell r="H292">
            <v>21.097452255241215</v>
          </cell>
        </row>
        <row r="293">
          <cell r="C293">
            <v>21.783431669812924</v>
          </cell>
          <cell r="D293">
            <v>1.0538116253611869</v>
          </cell>
          <cell r="G293">
            <v>20.237564618</v>
          </cell>
          <cell r="H293">
            <v>19.204157679569828</v>
          </cell>
        </row>
        <row r="294">
          <cell r="C294">
            <v>20.918820312724055</v>
          </cell>
          <cell r="D294">
            <v>1.0119845379981707</v>
          </cell>
          <cell r="G294">
            <v>17.851571212</v>
          </cell>
          <cell r="H294">
            <v>17.640162019977691</v>
          </cell>
        </row>
        <row r="295">
          <cell r="C295">
            <v>20.945047766963942</v>
          </cell>
          <cell r="D295">
            <v>1.0132533369918535</v>
          </cell>
          <cell r="G295">
            <v>21.684370048000002</v>
          </cell>
          <cell r="H295">
            <v>21.400738844222868</v>
          </cell>
        </row>
        <row r="296">
          <cell r="C296">
            <v>22.641462238933872</v>
          </cell>
          <cell r="D296">
            <v>1.0953203555906832</v>
          </cell>
          <cell r="G296">
            <v>29.249584918000004</v>
          </cell>
          <cell r="H296">
            <v>26.704137076158251</v>
          </cell>
        </row>
        <row r="297">
          <cell r="C297">
            <v>18.251620570961062</v>
          </cell>
          <cell r="D297">
            <v>0.88295408321793278</v>
          </cell>
          <cell r="G297">
            <v>19.750058294000002</v>
          </cell>
          <cell r="H297">
            <v>22.36816009958385</v>
          </cell>
        </row>
        <row r="298">
          <cell r="C298">
            <v>19.612640970180422</v>
          </cell>
          <cell r="D298">
            <v>0.94879582664895767</v>
          </cell>
          <cell r="G298">
            <v>26.228016083</v>
          </cell>
          <cell r="H298">
            <v>27.643477496770263</v>
          </cell>
        </row>
        <row r="299">
          <cell r="C299">
            <v>20.194661389592405</v>
          </cell>
          <cell r="D299">
            <v>0.97695208290236957</v>
          </cell>
          <cell r="G299">
            <v>23.906672805000003</v>
          </cell>
          <cell r="H299">
            <v>24.470670796849188</v>
          </cell>
        </row>
        <row r="300">
          <cell r="C300">
            <v>19.018710222637285</v>
          </cell>
          <cell r="D300">
            <v>0.92006338743058758</v>
          </cell>
          <cell r="G300">
            <v>21.358551491</v>
          </cell>
          <cell r="H300">
            <v>23.214217392833007</v>
          </cell>
        </row>
        <row r="301">
          <cell r="C301">
            <v>21.902478934966155</v>
          </cell>
          <cell r="D301">
            <v>1.059570745131089</v>
          </cell>
          <cell r="G301">
            <v>25.555045952</v>
          </cell>
          <cell r="H301">
            <v>24.118300801933106</v>
          </cell>
        </row>
        <row r="302">
          <cell r="C302">
            <v>20.830800923725146</v>
          </cell>
          <cell r="D302">
            <v>1.007726446032212</v>
          </cell>
          <cell r="G302">
            <v>22.757542628000003</v>
          </cell>
          <cell r="H302">
            <v>22.583055865611925</v>
          </cell>
        </row>
        <row r="303">
          <cell r="C303">
            <v>19.784891220022672</v>
          </cell>
          <cell r="D303">
            <v>0.95712873390188957</v>
          </cell>
          <cell r="G303">
            <v>20.907263254</v>
          </cell>
          <cell r="H303">
            <v>21.84373168776176</v>
          </cell>
        </row>
        <row r="304">
          <cell r="C304">
            <v>21.939155226158572</v>
          </cell>
          <cell r="D304">
            <v>1.0613450248965339</v>
          </cell>
          <cell r="G304">
            <v>26.086804999000002</v>
          </cell>
          <cell r="H304">
            <v>24.579005306538367</v>
          </cell>
        </row>
        <row r="305">
          <cell r="C305">
            <v>22.015240758042793</v>
          </cell>
          <cell r="D305">
            <v>1.065025795641783</v>
          </cell>
          <cell r="G305">
            <v>24.478328673</v>
          </cell>
          <cell r="H305">
            <v>22.983789475492838</v>
          </cell>
        </row>
        <row r="306">
          <cell r="C306">
            <v>20.934588088430434</v>
          </cell>
          <cell r="D306">
            <v>1.0127473317396405</v>
          </cell>
          <cell r="G306">
            <v>27.811388159000003</v>
          </cell>
          <cell r="H306">
            <v>27.461329482080355</v>
          </cell>
        </row>
        <row r="307">
          <cell r="C307">
            <v>20.926970678491816</v>
          </cell>
          <cell r="D307">
            <v>1.0123788262043265</v>
          </cell>
          <cell r="G307">
            <v>28.009433276000003</v>
          </cell>
          <cell r="H307">
            <v>27.666948923669914</v>
          </cell>
        </row>
        <row r="308">
          <cell r="C308">
            <v>21.623026639170991</v>
          </cell>
          <cell r="D308">
            <v>1.0460517513147514</v>
          </cell>
          <cell r="G308">
            <v>27.676767311000003</v>
          </cell>
          <cell r="H308">
            <v>26.458315543388647</v>
          </cell>
        </row>
        <row r="309">
          <cell r="C309">
            <v>19.285618700601738</v>
          </cell>
          <cell r="D309">
            <v>0.93297555210922178</v>
          </cell>
          <cell r="G309">
            <v>23.540029687000001</v>
          </cell>
          <cell r="H309">
            <v>25.231132406183576</v>
          </cell>
        </row>
        <row r="310">
          <cell r="C310">
            <v>19.318210133357475</v>
          </cell>
          <cell r="D310">
            <v>0.93455221969979096</v>
          </cell>
          <cell r="G310">
            <v>26.998255265000001</v>
          </cell>
          <cell r="H310">
            <v>28.888974522657207</v>
          </cell>
        </row>
        <row r="311">
          <cell r="C311">
            <v>19.448004570207939</v>
          </cell>
          <cell r="D311">
            <v>0.94083125270677914</v>
          </cell>
          <cell r="G311">
            <v>29.393039089000002</v>
          </cell>
          <cell r="H311">
            <v>31.241563249983447</v>
          </cell>
        </row>
        <row r="312">
          <cell r="C312">
            <v>19.953298311067723</v>
          </cell>
          <cell r="D312">
            <v>0.9652757216229505</v>
          </cell>
          <cell r="G312">
            <v>29.856830425000002</v>
          </cell>
          <cell r="H312">
            <v>30.930883017342143</v>
          </cell>
        </row>
        <row r="313">
          <cell r="C313">
            <v>21.798691770260863</v>
          </cell>
          <cell r="D313">
            <v>1.0545498594236604</v>
          </cell>
          <cell r="G313">
            <v>29.946987219</v>
          </cell>
          <cell r="H313">
            <v>28.397886502366827</v>
          </cell>
        </row>
        <row r="314">
          <cell r="C314">
            <v>21.020744912528627</v>
          </cell>
          <cell r="D314">
            <v>1.0169153188692668</v>
          </cell>
          <cell r="G314">
            <v>26.183258089000002</v>
          </cell>
          <cell r="H314">
            <v>25.747727075361411</v>
          </cell>
        </row>
        <row r="315">
          <cell r="C315">
            <v>20.782097144265634</v>
          </cell>
          <cell r="D315">
            <v>1.0053703154752169</v>
          </cell>
          <cell r="G315">
            <v>25.757152402000003</v>
          </cell>
          <cell r="H315">
            <v>25.619567243563534</v>
          </cell>
        </row>
        <row r="316">
          <cell r="C316">
            <v>21.961304250699779</v>
          </cell>
          <cell r="D316">
            <v>1.0624165227167914</v>
          </cell>
          <cell r="G316">
            <v>30.123380679</v>
          </cell>
          <cell r="H316">
            <v>28.353644766338029</v>
          </cell>
        </row>
        <row r="317">
          <cell r="C317">
            <v>19.86787032384877</v>
          </cell>
          <cell r="D317">
            <v>0.96114299325273256</v>
          </cell>
          <cell r="G317">
            <v>22.328218346</v>
          </cell>
          <cell r="H317">
            <v>23.230901648084735</v>
          </cell>
        </row>
        <row r="318">
          <cell r="C318">
            <v>22.957590825921457</v>
          </cell>
          <cell r="D318">
            <v>1.1106136291724662</v>
          </cell>
          <cell r="G318">
            <v>23.489589950000003</v>
          </cell>
          <cell r="H318">
            <v>21.150100568730121</v>
          </cell>
        </row>
        <row r="319">
          <cell r="C319">
            <v>20.946377115079333</v>
          </cell>
          <cell r="D319">
            <v>1.0133176465331317</v>
          </cell>
          <cell r="G319">
            <v>25.281760924</v>
          </cell>
          <cell r="H319">
            <v>24.949492402995848</v>
          </cell>
        </row>
        <row r="320">
          <cell r="C320">
            <v>20.515205553522886</v>
          </cell>
          <cell r="D320">
            <v>0.99245896774548314</v>
          </cell>
          <cell r="G320">
            <v>22.795214250000001</v>
          </cell>
          <cell r="H320">
            <v>22.968419844885567</v>
          </cell>
        </row>
        <row r="321">
          <cell r="C321">
            <v>20.374033349662323</v>
          </cell>
          <cell r="D321">
            <v>0.98562951534968446</v>
          </cell>
          <cell r="G321">
            <v>27.327163140000003</v>
          </cell>
        </row>
        <row r="322">
          <cell r="C322">
            <v>18.79701779422976</v>
          </cell>
          <cell r="D322">
            <v>0.90933862827181133</v>
          </cell>
          <cell r="G322">
            <v>24.012153181000002</v>
          </cell>
        </row>
        <row r="323">
          <cell r="C323">
            <v>20.480269495692102</v>
          </cell>
          <cell r="D323">
            <v>0.99076887481410225</v>
          </cell>
          <cell r="G323">
            <v>21.876244125000003</v>
          </cell>
          <cell r="H323">
            <v>22.08006799679152</v>
          </cell>
        </row>
        <row r="324">
          <cell r="C324">
            <v>19.018710222637285</v>
          </cell>
          <cell r="D324">
            <v>0.92006338743058758</v>
          </cell>
          <cell r="G324">
            <v>0</v>
          </cell>
          <cell r="H324">
            <v>0</v>
          </cell>
        </row>
        <row r="325">
          <cell r="C325">
            <v>23.060844773841424</v>
          </cell>
          <cell r="D325">
            <v>1.1156087195848408</v>
          </cell>
          <cell r="G325">
            <v>0</v>
          </cell>
          <cell r="H325">
            <v>0</v>
          </cell>
        </row>
        <row r="326">
          <cell r="C326">
            <v>18.754024771219928</v>
          </cell>
          <cell r="D326">
            <v>0.90725876555119289</v>
          </cell>
          <cell r="G326">
            <v>0</v>
          </cell>
          <cell r="H326">
            <v>0</v>
          </cell>
        </row>
        <row r="327">
          <cell r="C327">
            <v>21.760363076051654</v>
          </cell>
          <cell r="D327">
            <v>1.0526956417707756</v>
          </cell>
          <cell r="G327">
            <v>0</v>
          </cell>
          <cell r="H327">
            <v>0</v>
          </cell>
        </row>
        <row r="328">
          <cell r="C328">
            <v>22.003783231442387</v>
          </cell>
          <cell r="D328">
            <v>1.064471517743222</v>
          </cell>
          <cell r="G328">
            <v>0</v>
          </cell>
          <cell r="H328">
            <v>0</v>
          </cell>
        </row>
        <row r="329">
          <cell r="C329">
            <v>19.221922786287415</v>
          </cell>
          <cell r="D329">
            <v>0.92989415079422777</v>
          </cell>
          <cell r="G329">
            <v>0</v>
          </cell>
          <cell r="H329">
            <v>0</v>
          </cell>
        </row>
        <row r="330">
          <cell r="C330">
            <v>23.044666999040931</v>
          </cell>
          <cell r="D330">
            <v>1.114826091419745</v>
          </cell>
          <cell r="G330">
            <v>0</v>
          </cell>
          <cell r="H330">
            <v>0</v>
          </cell>
        </row>
        <row r="331">
          <cell r="C331">
            <v>19.924712853529421</v>
          </cell>
          <cell r="D331">
            <v>0.96389285009349002</v>
          </cell>
          <cell r="G331">
            <v>0</v>
          </cell>
          <cell r="H331">
            <v>0</v>
          </cell>
        </row>
        <row r="332">
          <cell r="C332">
            <v>21.519772691251024</v>
          </cell>
          <cell r="D332">
            <v>1.0410566609023766</v>
          </cell>
          <cell r="G332">
            <v>0</v>
          </cell>
          <cell r="H332">
            <v>0</v>
          </cell>
        </row>
        <row r="333">
          <cell r="C333">
            <v>20.391130473484104</v>
          </cell>
          <cell r="D333">
            <v>0.98645661863243306</v>
          </cell>
          <cell r="G333">
            <v>0</v>
          </cell>
          <cell r="H333">
            <v>0</v>
          </cell>
        </row>
        <row r="334">
          <cell r="C334">
            <v>18.271063195755904</v>
          </cell>
          <cell r="D334">
            <v>0.88389465421459223</v>
          </cell>
          <cell r="G334">
            <v>0</v>
          </cell>
          <cell r="H334">
            <v>0</v>
          </cell>
        </row>
        <row r="335">
          <cell r="C335">
            <v>21.624740660065779</v>
          </cell>
          <cell r="D335">
            <v>1.046134670074863</v>
          </cell>
          <cell r="G335">
            <v>0</v>
          </cell>
          <cell r="H335">
            <v>0</v>
          </cell>
        </row>
        <row r="336">
          <cell r="C336">
            <v>19.018710222637292</v>
          </cell>
          <cell r="D336">
            <v>0.92006338743058791</v>
          </cell>
          <cell r="G336">
            <v>0</v>
          </cell>
          <cell r="H336">
            <v>0</v>
          </cell>
        </row>
        <row r="337">
          <cell r="C337">
            <v>20.897095013582035</v>
          </cell>
          <cell r="D337">
            <v>1.0109335386355662</v>
          </cell>
          <cell r="G337">
            <v>0</v>
          </cell>
          <cell r="H337">
            <v>0</v>
          </cell>
        </row>
        <row r="338">
          <cell r="C338">
            <v>20.833927020146874</v>
          </cell>
          <cell r="D338">
            <v>1.0078776764168984</v>
          </cell>
          <cell r="G338">
            <v>0</v>
          </cell>
          <cell r="H338">
            <v>0</v>
          </cell>
        </row>
        <row r="339">
          <cell r="C339">
            <v>21.808813306534976</v>
          </cell>
          <cell r="D339">
            <v>1.0550395064523677</v>
          </cell>
          <cell r="G339">
            <v>0</v>
          </cell>
          <cell r="H339">
            <v>0</v>
          </cell>
        </row>
        <row r="340">
          <cell r="C340">
            <v>21.020744912528627</v>
          </cell>
          <cell r="D340">
            <v>1.0169153188692668</v>
          </cell>
          <cell r="G340">
            <v>0</v>
          </cell>
          <cell r="H340">
            <v>0</v>
          </cell>
        </row>
        <row r="341">
          <cell r="C341">
            <v>19.884095658686899</v>
          </cell>
          <cell r="D341">
            <v>0.96192792221787327</v>
          </cell>
          <cell r="G341">
            <v>0</v>
          </cell>
          <cell r="H341">
            <v>0</v>
          </cell>
        </row>
        <row r="342">
          <cell r="C342">
            <v>22.958920174036852</v>
          </cell>
          <cell r="D342">
            <v>1.1106779387137444</v>
          </cell>
          <cell r="G342">
            <v>0</v>
          </cell>
          <cell r="H342">
            <v>0</v>
          </cell>
        </row>
        <row r="343">
          <cell r="C343">
            <v>19.005892540805366</v>
          </cell>
          <cell r="D343">
            <v>0.91944330964259713</v>
          </cell>
          <cell r="G343">
            <v>0</v>
          </cell>
          <cell r="H343">
            <v>0</v>
          </cell>
        </row>
        <row r="344">
          <cell r="C344">
            <v>22.538208291013909</v>
          </cell>
          <cell r="D344">
            <v>1.0903252651783089</v>
          </cell>
          <cell r="G344">
            <v>0</v>
          </cell>
          <cell r="H344">
            <v>0</v>
          </cell>
        </row>
        <row r="345">
          <cell r="C345">
            <v>20.393439786249846</v>
          </cell>
          <cell r="D345">
            <v>0.98656833567849</v>
          </cell>
          <cell r="G345">
            <v>0</v>
          </cell>
          <cell r="H345">
            <v>0</v>
          </cell>
        </row>
        <row r="346">
          <cell r="C346">
            <v>17.877092357064207</v>
          </cell>
          <cell r="D346">
            <v>0.8648356254922287</v>
          </cell>
          <cell r="G346">
            <v>0</v>
          </cell>
          <cell r="H346">
            <v>0</v>
          </cell>
        </row>
        <row r="347">
          <cell r="C347">
            <v>21.214873204945835</v>
          </cell>
          <cell r="D347">
            <v>1.0263066147156539</v>
          </cell>
          <cell r="G347">
            <v>0</v>
          </cell>
          <cell r="H347">
            <v>0</v>
          </cell>
        </row>
        <row r="348">
          <cell r="C348">
            <v>19.018710222637285</v>
          </cell>
          <cell r="D348">
            <v>0.92006338743058758</v>
          </cell>
          <cell r="G348">
            <v>0</v>
          </cell>
          <cell r="H348">
            <v>0</v>
          </cell>
        </row>
        <row r="349">
          <cell r="C349">
            <v>21.020744912528627</v>
          </cell>
          <cell r="D349">
            <v>1.0169153188692668</v>
          </cell>
          <cell r="G349">
            <v>0</v>
          </cell>
          <cell r="H349">
            <v>0</v>
          </cell>
        </row>
        <row r="350">
          <cell r="C350">
            <v>20.693179997378504</v>
          </cell>
          <cell r="D350">
            <v>1.0010687929004494</v>
          </cell>
          <cell r="G350">
            <v>0</v>
          </cell>
          <cell r="H350">
            <v>0</v>
          </cell>
        </row>
        <row r="351">
          <cell r="C351">
            <v>21.824991081335469</v>
          </cell>
          <cell r="D351">
            <v>1.0558221346174634</v>
          </cell>
          <cell r="G351">
            <v>0</v>
          </cell>
          <cell r="H351">
            <v>0</v>
          </cell>
        </row>
        <row r="352">
          <cell r="C352">
            <v>19.999999999999996</v>
          </cell>
          <cell r="D352">
            <v>0.96753499754727756</v>
          </cell>
          <cell r="G352">
            <v>0</v>
          </cell>
          <cell r="H352">
            <v>0</v>
          </cell>
        </row>
        <row r="353">
          <cell r="C353">
            <v>21.162767809625169</v>
          </cell>
          <cell r="D353">
            <v>1.0237859250389647</v>
          </cell>
          <cell r="G353">
            <v>0</v>
          </cell>
          <cell r="H353">
            <v>0</v>
          </cell>
        </row>
        <row r="354">
          <cell r="C354">
            <v>21.940484574273967</v>
          </cell>
          <cell r="D354">
            <v>1.0614093344378124</v>
          </cell>
          <cell r="G354">
            <v>0</v>
          </cell>
          <cell r="H354">
            <v>0</v>
          </cell>
        </row>
        <row r="355">
          <cell r="C355">
            <v>19.940480629235804</v>
          </cell>
          <cell r="D355">
            <v>0.96465564383496016</v>
          </cell>
          <cell r="G355">
            <v>0</v>
          </cell>
          <cell r="H355">
            <v>0</v>
          </cell>
        </row>
        <row r="356">
          <cell r="C356">
            <v>22.625284464133379</v>
          </cell>
          <cell r="D356">
            <v>1.0945377274255874</v>
          </cell>
          <cell r="G356">
            <v>0</v>
          </cell>
          <cell r="H356">
            <v>0</v>
          </cell>
        </row>
        <row r="357">
          <cell r="C357">
            <v>19.27236548348969</v>
          </cell>
          <cell r="D357">
            <v>0.93233440453992178</v>
          </cell>
          <cell r="G357">
            <v>0</v>
          </cell>
          <cell r="H357">
            <v>0</v>
          </cell>
        </row>
        <row r="358">
          <cell r="C358">
            <v>18.408302864361936</v>
          </cell>
          <cell r="D358">
            <v>0.89053386333599849</v>
          </cell>
          <cell r="G358">
            <v>0</v>
          </cell>
          <cell r="H358">
            <v>0</v>
          </cell>
        </row>
        <row r="359">
          <cell r="C359">
            <v>21.35710247971236</v>
          </cell>
          <cell r="D359">
            <v>1.0331872047662729</v>
          </cell>
          <cell r="G359">
            <v>0</v>
          </cell>
          <cell r="H359">
            <v>0</v>
          </cell>
        </row>
        <row r="360">
          <cell r="C360">
            <v>19.018710222637285</v>
          </cell>
          <cell r="D360">
            <v>0.92006338743058758</v>
          </cell>
          <cell r="G360">
            <v>0</v>
          </cell>
          <cell r="H360">
            <v>0</v>
          </cell>
        </row>
        <row r="361">
          <cell r="C361">
            <v>21.939155226158572</v>
          </cell>
          <cell r="D361">
            <v>1.0613450248965339</v>
          </cell>
          <cell r="G361">
            <v>0</v>
          </cell>
          <cell r="H361">
            <v>0</v>
          </cell>
        </row>
        <row r="362">
          <cell r="C362">
            <v>20.794124632532732</v>
          </cell>
          <cell r="D362">
            <v>1.0059521662667672</v>
          </cell>
          <cell r="G362">
            <v>0</v>
          </cell>
          <cell r="H362">
            <v>0</v>
          </cell>
        </row>
        <row r="363">
          <cell r="C363">
            <v>19.784891220022672</v>
          </cell>
          <cell r="D363">
            <v>0.95712873390188957</v>
          </cell>
          <cell r="G363">
            <v>0</v>
          </cell>
          <cell r="H363">
            <v>0</v>
          </cell>
        </row>
        <row r="364">
          <cell r="C364">
            <v>21.939155226158572</v>
          </cell>
          <cell r="D364">
            <v>1.0613450248965339</v>
          </cell>
          <cell r="G364">
            <v>0</v>
          </cell>
          <cell r="H364">
            <v>0</v>
          </cell>
        </row>
        <row r="365">
          <cell r="C365">
            <v>22.015240758042793</v>
          </cell>
          <cell r="D365">
            <v>1.065025795641783</v>
          </cell>
          <cell r="G365">
            <v>0</v>
          </cell>
          <cell r="H365">
            <v>0</v>
          </cell>
        </row>
        <row r="366">
          <cell r="C366">
            <v>20.934588088430434</v>
          </cell>
          <cell r="D366">
            <v>1.0127473317396405</v>
          </cell>
          <cell r="G366">
            <v>0</v>
          </cell>
          <cell r="H366">
            <v>0</v>
          </cell>
        </row>
        <row r="367">
          <cell r="C367">
            <v>20.926970678491816</v>
          </cell>
          <cell r="D367">
            <v>1.0123788262043265</v>
          </cell>
          <cell r="G367">
            <v>0</v>
          </cell>
          <cell r="H367">
            <v>0</v>
          </cell>
        </row>
        <row r="368">
          <cell r="C368">
            <v>21.623026639170991</v>
          </cell>
          <cell r="D368">
            <v>1.0460517513147514</v>
          </cell>
          <cell r="G368">
            <v>0</v>
          </cell>
          <cell r="H368">
            <v>0</v>
          </cell>
        </row>
        <row r="369">
          <cell r="C369">
            <v>19.285618700601738</v>
          </cell>
          <cell r="D369">
            <v>0.93297555210922178</v>
          </cell>
          <cell r="G369">
            <v>0</v>
          </cell>
          <cell r="H369">
            <v>0</v>
          </cell>
        </row>
        <row r="370">
          <cell r="C370">
            <v>19.318210133357475</v>
          </cell>
          <cell r="D370">
            <v>0.93455221969979096</v>
          </cell>
          <cell r="G370">
            <v>0</v>
          </cell>
          <cell r="H370">
            <v>0</v>
          </cell>
        </row>
        <row r="371">
          <cell r="C371"/>
        </row>
      </sheetData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ntData"/>
      <sheetName val="SortedData"/>
      <sheetName val="DOMs"/>
      <sheetName val="EDFs"/>
      <sheetName val="SeasFactor"/>
      <sheetName val="SP500"/>
      <sheetName val="Charts"/>
      <sheetName val="Sheet1"/>
    </sheetNames>
    <sheetDataSet>
      <sheetData sheetId="0"/>
      <sheetData sheetId="1">
        <row r="11">
          <cell r="AH11">
            <v>1.058635486168473</v>
          </cell>
        </row>
        <row r="12">
          <cell r="AH12">
            <v>1.0331083284671718</v>
          </cell>
        </row>
        <row r="13">
          <cell r="AH13">
            <v>1.0000376348025648</v>
          </cell>
        </row>
        <row r="14">
          <cell r="AH14">
            <v>0.97612277725203567</v>
          </cell>
        </row>
        <row r="15">
          <cell r="AH15">
            <v>0.96475668456994579</v>
          </cell>
        </row>
        <row r="16">
          <cell r="AH16">
            <v>0.93295607948832149</v>
          </cell>
        </row>
        <row r="17">
          <cell r="AH17">
            <v>0.93392991939460834</v>
          </cell>
        </row>
        <row r="18">
          <cell r="AH18">
            <v>0.92467384866109226</v>
          </cell>
        </row>
        <row r="19">
          <cell r="AH19">
            <v>0.96908429486836234</v>
          </cell>
        </row>
        <row r="20">
          <cell r="AH20">
            <v>1.0001341906588057</v>
          </cell>
        </row>
        <row r="21">
          <cell r="AH21">
            <v>1.0519864648852775</v>
          </cell>
        </row>
        <row r="22">
          <cell r="AH22">
            <v>1.1545742907833405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29"/>
  <sheetViews>
    <sheetView zoomScale="75" zoomScaleNormal="7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J11" sqref="J11"/>
    </sheetView>
  </sheetViews>
  <sheetFormatPr defaultRowHeight="11.25" x14ac:dyDescent="0.2"/>
  <cols>
    <col min="1" max="1" width="9.33203125" style="2"/>
    <col min="2" max="2" width="17.83203125" style="1" customWidth="1"/>
    <col min="3" max="4" width="9.33203125" style="1"/>
    <col min="5" max="5" width="10.83203125" style="1" customWidth="1"/>
    <col min="6" max="6" width="1.83203125" style="1" customWidth="1"/>
    <col min="7" max="7" width="15.6640625" style="1" bestFit="1" customWidth="1"/>
    <col min="8" max="8" width="1.83203125" style="1" customWidth="1"/>
    <col min="9" max="11" width="8.83203125" style="1" customWidth="1"/>
    <col min="12" max="16384" width="9.33203125" style="1"/>
  </cols>
  <sheetData>
    <row r="1" spans="1:13" ht="18" x14ac:dyDescent="0.25">
      <c r="A1" s="14" t="s">
        <v>0</v>
      </c>
    </row>
    <row r="2" spans="1:13" x14ac:dyDescent="0.2">
      <c r="B2" s="13" t="s">
        <v>5</v>
      </c>
    </row>
    <row r="3" spans="1:13" hidden="1" x14ac:dyDescent="0.2"/>
    <row r="4" spans="1:13" hidden="1" x14ac:dyDescent="0.2"/>
    <row r="5" spans="1:13" hidden="1" x14ac:dyDescent="0.2"/>
    <row r="6" spans="1:13" hidden="1" x14ac:dyDescent="0.2"/>
    <row r="7" spans="1:13" hidden="1" x14ac:dyDescent="0.2"/>
    <row r="8" spans="1:13" hidden="1" x14ac:dyDescent="0.2">
      <c r="B8" s="2"/>
      <c r="C8" s="2"/>
    </row>
    <row r="9" spans="1:13" x14ac:dyDescent="0.2">
      <c r="B9" s="2"/>
      <c r="C9" s="2"/>
      <c r="I9" s="91" t="s">
        <v>10</v>
      </c>
      <c r="J9" s="92"/>
      <c r="K9" s="92"/>
      <c r="L9" s="92"/>
      <c r="M9" s="93"/>
    </row>
    <row r="10" spans="1:13" ht="22.5" x14ac:dyDescent="0.2">
      <c r="A10" s="3"/>
      <c r="B10" s="15" t="s">
        <v>1</v>
      </c>
      <c r="C10" s="16" t="s">
        <v>2</v>
      </c>
      <c r="D10" s="16" t="s">
        <v>3</v>
      </c>
      <c r="E10" s="16" t="s">
        <v>9</v>
      </c>
      <c r="G10" s="16" t="s">
        <v>61</v>
      </c>
      <c r="I10" s="16" t="s">
        <v>77</v>
      </c>
      <c r="J10" s="16" t="s">
        <v>76</v>
      </c>
      <c r="K10" s="16" t="s">
        <v>68</v>
      </c>
      <c r="L10" s="16"/>
      <c r="M10" s="16"/>
    </row>
    <row r="11" spans="1:13" x14ac:dyDescent="0.2">
      <c r="A11" s="4">
        <v>33239</v>
      </c>
      <c r="B11" s="66">
        <f>[1]Output!$G11</f>
        <v>3.6363923310000001</v>
      </c>
      <c r="C11" s="7">
        <f>[1]Output!$C11</f>
        <v>21.794311319031848</v>
      </c>
      <c r="D11" s="6">
        <f>[1]Output!$D11</f>
        <v>1.0543379474302044</v>
      </c>
      <c r="E11" s="66">
        <f>[1]Output!$H11</f>
        <v>3.4489817423940572</v>
      </c>
      <c r="G11" s="16"/>
      <c r="I11" s="6">
        <v>1</v>
      </c>
      <c r="J11" s="6">
        <f>[2]SortedData!AH11</f>
        <v>1.058635486168473</v>
      </c>
      <c r="K11" s="6">
        <f>Trend!AC201</f>
        <v>1.0255592967747804</v>
      </c>
      <c r="L11" s="6"/>
      <c r="M11" s="6"/>
    </row>
    <row r="12" spans="1:13" x14ac:dyDescent="0.2">
      <c r="A12" s="4">
        <v>33270</v>
      </c>
      <c r="B12" s="66">
        <f>[1]Output!$G12</f>
        <v>4.2729221200000005</v>
      </c>
      <c r="C12" s="7">
        <f>[1]Output!$C12</f>
        <v>19.052267512254858</v>
      </c>
      <c r="D12" s="6">
        <f>[1]Output!$D12</f>
        <v>0.92168678003697913</v>
      </c>
      <c r="E12" s="66">
        <f>[1]Output!$H12</f>
        <v>4.6359806959893319</v>
      </c>
      <c r="G12" s="16"/>
      <c r="I12" s="6">
        <v>1</v>
      </c>
      <c r="J12" s="6">
        <f>[2]SortedData!AH12</f>
        <v>1.0331083284671718</v>
      </c>
      <c r="K12" s="6">
        <f>Trend!AC202</f>
        <v>0.98453142081068845</v>
      </c>
      <c r="L12" s="6"/>
      <c r="M12" s="6"/>
    </row>
    <row r="13" spans="1:13" x14ac:dyDescent="0.2">
      <c r="A13" s="4">
        <v>33298</v>
      </c>
      <c r="B13" s="66">
        <f>[1]Output!$G13</f>
        <v>3.9001349900000002</v>
      </c>
      <c r="C13" s="7">
        <f>[1]Output!$C13</f>
        <v>19.872715198407533</v>
      </c>
      <c r="D13" s="6">
        <f>[1]Output!$D13</f>
        <v>0.96137737253744904</v>
      </c>
      <c r="E13" s="66">
        <f>[1]Output!$H13</f>
        <v>4.0568200390508737</v>
      </c>
      <c r="G13" s="16"/>
      <c r="I13" s="6">
        <v>1</v>
      </c>
      <c r="J13" s="6">
        <f>[2]SortedData!AH13</f>
        <v>1.0000376348025648</v>
      </c>
      <c r="K13" s="6">
        <f>Trend!AC203</f>
        <v>1.0080557212431154</v>
      </c>
      <c r="L13" s="6"/>
      <c r="M13" s="6"/>
    </row>
    <row r="14" spans="1:13" x14ac:dyDescent="0.2">
      <c r="A14" s="4">
        <v>33329</v>
      </c>
      <c r="B14" s="66">
        <f>[1]Output!$G14</f>
        <v>4.0114300009999999</v>
      </c>
      <c r="C14" s="7">
        <f>[1]Output!$C14</f>
        <v>21.817028447762119</v>
      </c>
      <c r="D14" s="6">
        <f>[1]Output!$D14</f>
        <v>1.0554369282847205</v>
      </c>
      <c r="E14" s="66">
        <f>[1]Output!$H14</f>
        <v>3.8007292463409565</v>
      </c>
      <c r="G14" s="16"/>
      <c r="I14" s="6">
        <v>1</v>
      </c>
      <c r="J14" s="6">
        <f>[2]SortedData!AH14</f>
        <v>0.97612277725203567</v>
      </c>
      <c r="K14" s="6">
        <f>Trend!AC204</f>
        <v>0.99408559635728755</v>
      </c>
      <c r="L14" s="6"/>
      <c r="M14" s="6"/>
    </row>
    <row r="15" spans="1:13" x14ac:dyDescent="0.2">
      <c r="A15" s="4">
        <v>33359</v>
      </c>
      <c r="B15" s="66">
        <f>[1]Output!$G15</f>
        <v>3.7419649400000004</v>
      </c>
      <c r="C15" s="7">
        <f>[1]Output!$C15</f>
        <v>21.8874650111084</v>
      </c>
      <c r="D15" s="6">
        <f>[1]Output!$D15</f>
        <v>1.0588444202919447</v>
      </c>
      <c r="E15" s="66">
        <f>[1]Output!$H15</f>
        <v>3.5340082719312678</v>
      </c>
      <c r="G15" s="16"/>
      <c r="I15" s="6">
        <v>1</v>
      </c>
      <c r="J15" s="6">
        <f>[2]SortedData!AH15</f>
        <v>0.96475668456994579</v>
      </c>
      <c r="K15" s="6">
        <f>Trend!AC205</f>
        <v>0.98656263234517505</v>
      </c>
      <c r="L15" s="6"/>
      <c r="M15" s="6"/>
    </row>
    <row r="16" spans="1:13" x14ac:dyDescent="0.2">
      <c r="A16" s="4">
        <v>33390</v>
      </c>
      <c r="B16" s="66">
        <f>[1]Output!$G16</f>
        <v>3.2592515040000003</v>
      </c>
      <c r="C16" s="7">
        <f>[1]Output!$C16</f>
        <v>20</v>
      </c>
      <c r="D16" s="6">
        <f>[1]Output!$D16</f>
        <v>0.96753499754727768</v>
      </c>
      <c r="E16" s="66">
        <f>[1]Output!$H16</f>
        <v>3.3686135512020483</v>
      </c>
      <c r="G16" s="16"/>
      <c r="I16" s="6">
        <v>1</v>
      </c>
      <c r="J16" s="6">
        <f>[2]SortedData!AH16</f>
        <v>0.93295607948832149</v>
      </c>
      <c r="K16" s="6">
        <f>Trend!AC206</f>
        <v>1.0340726710438155</v>
      </c>
      <c r="L16" s="6"/>
      <c r="M16" s="6"/>
    </row>
    <row r="17" spans="1:13" x14ac:dyDescent="0.2">
      <c r="A17" s="4">
        <v>33420</v>
      </c>
      <c r="B17" s="66">
        <f>[1]Output!$G17</f>
        <v>3.4576371830000001</v>
      </c>
      <c r="C17" s="7">
        <f>[1]Output!$C17</f>
        <v>21.163240995372117</v>
      </c>
      <c r="D17" s="6">
        <f>[1]Output!$D17</f>
        <v>1.0238088162274905</v>
      </c>
      <c r="E17" s="66">
        <f>[1]Output!$H17</f>
        <v>3.3772293500466519</v>
      </c>
      <c r="G17" s="16"/>
      <c r="I17" s="6">
        <v>1</v>
      </c>
      <c r="J17" s="6">
        <f>[2]SortedData!AH17</f>
        <v>0.93392991939460834</v>
      </c>
      <c r="K17" s="6">
        <f>Trend!AC207</f>
        <v>0.98015472647628876</v>
      </c>
      <c r="L17" s="6"/>
      <c r="M17" s="6"/>
    </row>
    <row r="18" spans="1:13" x14ac:dyDescent="0.2">
      <c r="A18" s="4">
        <v>33451</v>
      </c>
      <c r="B18" s="66">
        <f>[1]Output!$G18</f>
        <v>3.7727484660000004</v>
      </c>
      <c r="C18" s="7">
        <f>[1]Output!$C18</f>
        <v>21.934432891196206</v>
      </c>
      <c r="D18" s="6">
        <f>[1]Output!$D18</f>
        <v>1.0611165736792225</v>
      </c>
      <c r="E18" s="66">
        <f>[1]Output!$H18</f>
        <v>3.5554514551767893</v>
      </c>
      <c r="G18" s="16"/>
      <c r="I18" s="6">
        <v>1</v>
      </c>
      <c r="J18" s="6">
        <f>[2]SortedData!AH18</f>
        <v>0.92467384866109226</v>
      </c>
      <c r="K18" s="6">
        <f>Trend!AC208</f>
        <v>0.89538641522987616</v>
      </c>
      <c r="L18" s="6"/>
      <c r="M18" s="6"/>
    </row>
    <row r="19" spans="1:13" x14ac:dyDescent="0.2">
      <c r="A19" s="4">
        <v>33482</v>
      </c>
      <c r="B19" s="66">
        <f>[1]Output!$G19</f>
        <v>3.2465105220000003</v>
      </c>
      <c r="C19" s="7">
        <f>[1]Output!$C19</f>
        <v>19.938610285195175</v>
      </c>
      <c r="D19" s="6">
        <f>[1]Output!$D19</f>
        <v>0.96456516266912196</v>
      </c>
      <c r="E19" s="66">
        <f>[1]Output!$H19</f>
        <v>3.3657762561280289</v>
      </c>
      <c r="G19" s="16"/>
      <c r="I19" s="6">
        <v>1</v>
      </c>
      <c r="J19" s="6">
        <f>[2]SortedData!AH19</f>
        <v>0.96908429486836234</v>
      </c>
      <c r="K19" s="6">
        <f>Trend!AC209</f>
        <v>1.0028312461422209</v>
      </c>
      <c r="L19" s="6"/>
      <c r="M19" s="6"/>
    </row>
    <row r="20" spans="1:13" x14ac:dyDescent="0.2">
      <c r="A20" s="4">
        <v>33512</v>
      </c>
      <c r="B20" s="66">
        <f>[1]Output!$G20</f>
        <v>4.0846713250000004</v>
      </c>
      <c r="C20" s="7">
        <f>[1]Output!$C20</f>
        <v>22.692073099830289</v>
      </c>
      <c r="D20" s="6">
        <f>[1]Output!$D20</f>
        <v>1.0977687445493471</v>
      </c>
      <c r="E20" s="66">
        <f>[1]Output!$H20</f>
        <v>3.720885063708776</v>
      </c>
      <c r="G20" s="16"/>
      <c r="I20" s="6">
        <v>1</v>
      </c>
      <c r="J20" s="6">
        <f>[2]SortedData!AH20</f>
        <v>1.0001341906588057</v>
      </c>
      <c r="K20" s="6">
        <f>Trend!AC210</f>
        <v>1.041779614624708</v>
      </c>
      <c r="L20" s="6"/>
      <c r="M20" s="6"/>
    </row>
    <row r="21" spans="1:13" x14ac:dyDescent="0.2">
      <c r="A21" s="4">
        <v>33543</v>
      </c>
      <c r="B21" s="66">
        <f>[1]Output!$G21</f>
        <v>3.7268216400000003</v>
      </c>
      <c r="C21" s="7">
        <f>[1]Output!$C21</f>
        <v>19.23558543509732</v>
      </c>
      <c r="D21" s="6">
        <f>[1]Output!$D21</f>
        <v>0.93055510533836683</v>
      </c>
      <c r="E21" s="66">
        <f>[1]Output!$H21</f>
        <v>4.0049445955646652</v>
      </c>
      <c r="G21" s="16"/>
      <c r="I21" s="6">
        <v>1</v>
      </c>
      <c r="J21" s="6">
        <f>[2]SortedData!AH21</f>
        <v>1.0519864648852775</v>
      </c>
      <c r="K21" s="6">
        <f>Trend!AC211</f>
        <v>0.98234623611795546</v>
      </c>
      <c r="L21" s="6"/>
      <c r="M21" s="6"/>
    </row>
    <row r="22" spans="1:13" x14ac:dyDescent="0.2">
      <c r="A22" s="4">
        <v>33573</v>
      </c>
      <c r="B22" s="66">
        <f>[1]Output!$G22</f>
        <v>4.1555576329999999</v>
      </c>
      <c r="C22" s="7">
        <f>[1]Output!$C22</f>
        <v>18.352678300136805</v>
      </c>
      <c r="D22" s="6">
        <f>[1]Output!$D22</f>
        <v>0.88784292770544204</v>
      </c>
      <c r="E22" s="66">
        <f>[1]Output!$H22</f>
        <v>4.6805099227852178</v>
      </c>
      <c r="G22" s="16"/>
      <c r="I22" s="6">
        <v>1</v>
      </c>
      <c r="J22" s="6">
        <f>[2]SortedData!AH22</f>
        <v>1.1545742907833405</v>
      </c>
      <c r="K22" s="6">
        <f>Trend!AC212</f>
        <v>1.0646344228340874</v>
      </c>
      <c r="L22" s="6"/>
      <c r="M22" s="6"/>
    </row>
    <row r="23" spans="1:13" x14ac:dyDescent="0.2">
      <c r="A23" s="4">
        <v>33604</v>
      </c>
      <c r="B23" s="66">
        <f>[1]Output!$G23</f>
        <v>5.267774341</v>
      </c>
      <c r="C23" s="7">
        <f>[1]Output!$C23</f>
        <v>21.879205541663843</v>
      </c>
      <c r="D23" s="6">
        <f>[1]Output!$D23</f>
        <v>1.0584448540045055</v>
      </c>
      <c r="E23" s="66">
        <f>[1]Output!$H23</f>
        <v>4.9769001389821828</v>
      </c>
      <c r="G23" s="16"/>
      <c r="I23" s="16"/>
      <c r="J23" s="16"/>
      <c r="K23" s="16"/>
      <c r="L23" s="16"/>
      <c r="M23" s="16"/>
    </row>
    <row r="24" spans="1:13" x14ac:dyDescent="0.2">
      <c r="A24" s="4">
        <v>33635</v>
      </c>
      <c r="B24" s="66">
        <f>[1]Output!$G24</f>
        <v>4.2923226440000004</v>
      </c>
      <c r="C24" s="7">
        <f>[1]Output!$C24</f>
        <v>19.052267512254854</v>
      </c>
      <c r="D24" s="6">
        <f>[1]Output!$D24</f>
        <v>0.9216867800369789</v>
      </c>
      <c r="E24" s="66">
        <f>[1]Output!$H24</f>
        <v>4.657029629770526</v>
      </c>
      <c r="G24" s="16"/>
      <c r="I24" s="16"/>
      <c r="J24" s="16"/>
      <c r="K24" s="16"/>
      <c r="L24" s="16"/>
      <c r="M24" s="16"/>
    </row>
    <row r="25" spans="1:13" x14ac:dyDescent="0.2">
      <c r="A25" s="4">
        <v>33664</v>
      </c>
      <c r="B25" s="66">
        <f>[1]Output!$G25</f>
        <v>4.0815481419999999</v>
      </c>
      <c r="C25" s="7">
        <f>[1]Output!$C25</f>
        <v>21.914204710547843</v>
      </c>
      <c r="D25" s="6">
        <f>[1]Output!$D25</f>
        <v>1.0601380000435223</v>
      </c>
      <c r="E25" s="66">
        <f>[1]Output!$H25</f>
        <v>3.8500158864529319</v>
      </c>
      <c r="G25" s="16"/>
      <c r="I25" s="16"/>
      <c r="J25" s="16"/>
      <c r="K25" s="16"/>
      <c r="L25" s="16"/>
      <c r="M25" s="16"/>
    </row>
    <row r="26" spans="1:13" x14ac:dyDescent="0.2">
      <c r="A26" s="4">
        <v>33695</v>
      </c>
      <c r="B26" s="66">
        <f>[1]Output!$G26</f>
        <v>4.3195418480000001</v>
      </c>
      <c r="C26" s="7">
        <f>[1]Output!$C26</f>
        <v>20.872414102254851</v>
      </c>
      <c r="D26" s="6">
        <f>[1]Output!$D26</f>
        <v>1.0097395563615457</v>
      </c>
      <c r="E26" s="66">
        <f>[1]Output!$H26</f>
        <v>4.277877221691563</v>
      </c>
      <c r="G26" s="16"/>
      <c r="I26" s="16"/>
      <c r="J26" s="16"/>
      <c r="K26" s="16"/>
      <c r="L26" s="16"/>
      <c r="M26" s="16"/>
    </row>
    <row r="27" spans="1:13" x14ac:dyDescent="0.2">
      <c r="A27" s="4">
        <v>33725</v>
      </c>
      <c r="B27" s="66">
        <f>[1]Output!$G27</f>
        <v>3.6663900460000001</v>
      </c>
      <c r="C27" s="7">
        <f>[1]Output!$C27</f>
        <v>19.796129783065798</v>
      </c>
      <c r="D27" s="6">
        <f>[1]Output!$D27</f>
        <v>0.95767241905520784</v>
      </c>
      <c r="E27" s="66">
        <f>[1]Output!$H27</f>
        <v>3.8284385903241098</v>
      </c>
      <c r="G27" s="16"/>
      <c r="I27" s="16"/>
      <c r="J27" s="16"/>
      <c r="K27" s="16"/>
      <c r="L27" s="16"/>
      <c r="M27" s="16"/>
    </row>
    <row r="28" spans="1:13" x14ac:dyDescent="0.2">
      <c r="A28" s="4">
        <v>33756</v>
      </c>
      <c r="B28" s="66">
        <f>[1]Output!$G28</f>
        <v>4.2960163219999998</v>
      </c>
      <c r="C28" s="7">
        <f>[1]Output!$C28</f>
        <v>21.914204710547843</v>
      </c>
      <c r="D28" s="6">
        <f>[1]Output!$D28</f>
        <v>1.0601380000435223</v>
      </c>
      <c r="E28" s="66">
        <f>[1]Output!$H28</f>
        <v>4.0523180206950729</v>
      </c>
      <c r="G28" s="16"/>
      <c r="I28" s="16"/>
      <c r="J28" s="16"/>
      <c r="K28" s="16"/>
      <c r="L28" s="16"/>
      <c r="M28" s="16"/>
    </row>
    <row r="29" spans="1:13" x14ac:dyDescent="0.2">
      <c r="A29" s="4">
        <v>33786</v>
      </c>
      <c r="B29" s="66">
        <f>[1]Output!$G29</f>
        <v>4.2738337710000005</v>
      </c>
      <c r="C29" s="7">
        <f>[1]Output!$C29</f>
        <v>22.064255455499527</v>
      </c>
      <c r="D29" s="6">
        <f>[1]Output!$D29</f>
        <v>1.0673969674009622</v>
      </c>
      <c r="E29" s="66">
        <f>[1]Output!$H29</f>
        <v>4.0039778091242759</v>
      </c>
      <c r="G29" s="16"/>
      <c r="I29" s="16"/>
      <c r="J29" s="16"/>
      <c r="K29" s="16"/>
      <c r="L29" s="16"/>
      <c r="M29" s="16"/>
    </row>
    <row r="30" spans="1:13" x14ac:dyDescent="0.2">
      <c r="A30" s="4">
        <v>33817</v>
      </c>
      <c r="B30" s="66">
        <f>[1]Output!$G30</f>
        <v>3.6470486260000001</v>
      </c>
      <c r="C30" s="7">
        <f>[1]Output!$C30</f>
        <v>20.902233397939771</v>
      </c>
      <c r="D30" s="6">
        <f>[1]Output!$D30</f>
        <v>1.011182116970414</v>
      </c>
      <c r="E30" s="66">
        <f>[1]Output!$H30</f>
        <v>3.6067178847336243</v>
      </c>
      <c r="G30" s="16"/>
      <c r="I30" s="16"/>
      <c r="J30" s="16"/>
      <c r="K30" s="16"/>
      <c r="L30" s="16"/>
      <c r="M30" s="16"/>
    </row>
    <row r="31" spans="1:13" x14ac:dyDescent="0.2">
      <c r="A31" s="4">
        <v>33848</v>
      </c>
      <c r="B31" s="66">
        <f>[1]Output!$G31</f>
        <v>4.0194295380000007</v>
      </c>
      <c r="C31" s="7">
        <f>[1]Output!$C31</f>
        <v>21.001110649127856</v>
      </c>
      <c r="D31" s="6">
        <f>[1]Output!$D31</f>
        <v>1.0159654770197013</v>
      </c>
      <c r="E31" s="66">
        <f>[1]Output!$H31</f>
        <v>3.9562658662288945</v>
      </c>
      <c r="G31" s="16"/>
      <c r="I31" s="16"/>
      <c r="J31" s="16"/>
      <c r="K31" s="16"/>
      <c r="L31" s="16"/>
      <c r="M31" s="16"/>
    </row>
    <row r="32" spans="1:13" x14ac:dyDescent="0.2">
      <c r="A32" s="4">
        <v>33878</v>
      </c>
      <c r="B32" s="66">
        <f>[1]Output!$G32</f>
        <v>4.4686170920000006</v>
      </c>
      <c r="C32" s="7">
        <f>[1]Output!$C32</f>
        <v>21.622499424871606</v>
      </c>
      <c r="D32" s="6">
        <f>[1]Output!$D32</f>
        <v>1.0460262464004582</v>
      </c>
      <c r="E32" s="66">
        <f>[1]Output!$H32</f>
        <v>4.2719932768199831</v>
      </c>
      <c r="G32" s="16"/>
      <c r="I32" s="16"/>
      <c r="J32" s="16"/>
      <c r="K32" s="16"/>
      <c r="L32" s="16"/>
      <c r="M32" s="16"/>
    </row>
    <row r="33" spans="1:13" x14ac:dyDescent="0.2">
      <c r="A33" s="4">
        <v>33909</v>
      </c>
      <c r="B33" s="66">
        <f>[1]Output!$G33</f>
        <v>4.154411166</v>
      </c>
      <c r="C33" s="7">
        <f>[1]Output!$C33</f>
        <v>19.239327316894439</v>
      </c>
      <c r="D33" s="6">
        <f>[1]Output!$D33</f>
        <v>0.93073612541813666</v>
      </c>
      <c r="E33" s="66">
        <f>[1]Output!$H33</f>
        <v>4.4635757144739765</v>
      </c>
      <c r="G33" s="16"/>
      <c r="I33" s="16"/>
      <c r="J33" s="16"/>
      <c r="K33" s="16"/>
      <c r="L33" s="16"/>
      <c r="M33" s="16"/>
    </row>
    <row r="34" spans="1:13" x14ac:dyDescent="0.2">
      <c r="A34" s="4">
        <v>33939</v>
      </c>
      <c r="B34" s="66">
        <f>[1]Output!$G34</f>
        <v>4.8887379590000002</v>
      </c>
      <c r="C34" s="7">
        <f>[1]Output!$C34</f>
        <v>19.373617721015727</v>
      </c>
      <c r="D34" s="6">
        <f>[1]Output!$D34</f>
        <v>0.93723265870924233</v>
      </c>
      <c r="E34" s="66">
        <f>[1]Output!$H34</f>
        <v>5.2161412788717527</v>
      </c>
      <c r="G34" s="16"/>
      <c r="I34" s="16"/>
      <c r="J34" s="16"/>
      <c r="K34" s="16"/>
      <c r="L34" s="16"/>
      <c r="M34" s="16"/>
    </row>
    <row r="35" spans="1:13" x14ac:dyDescent="0.2">
      <c r="A35" s="4">
        <v>33970</v>
      </c>
      <c r="B35" s="66">
        <f>[1]Output!$G35</f>
        <v>5.3114837130000003</v>
      </c>
      <c r="C35" s="7">
        <f>[1]Output!$C35</f>
        <v>19.980872615393629</v>
      </c>
      <c r="D35" s="6">
        <f>[1]Output!$D35</f>
        <v>0.96660967684636712</v>
      </c>
      <c r="E35" s="66">
        <f>[1]Output!$H35</f>
        <v>5.4949622792201858</v>
      </c>
      <c r="G35" s="16"/>
      <c r="I35" s="16"/>
      <c r="J35" s="16"/>
      <c r="K35" s="16"/>
      <c r="L35" s="16"/>
      <c r="M35" s="16"/>
    </row>
    <row r="36" spans="1:13" x14ac:dyDescent="0.2">
      <c r="A36" s="4">
        <v>34001</v>
      </c>
      <c r="B36" s="66">
        <f>[1]Output!$G36</f>
        <v>5.465885579</v>
      </c>
      <c r="C36" s="7">
        <f>[1]Output!$C36</f>
        <v>19.052267512254854</v>
      </c>
      <c r="D36" s="6">
        <f>[1]Output!$D36</f>
        <v>0.9216867800369789</v>
      </c>
      <c r="E36" s="66">
        <f>[1]Output!$H36</f>
        <v>5.9303070168595715</v>
      </c>
      <c r="G36" s="16"/>
      <c r="I36" s="16"/>
      <c r="J36" s="16"/>
      <c r="K36" s="16"/>
      <c r="L36" s="16"/>
      <c r="M36" s="16"/>
    </row>
    <row r="37" spans="1:13" x14ac:dyDescent="0.2">
      <c r="A37" s="4">
        <v>34029</v>
      </c>
      <c r="B37" s="66">
        <f>[1]Output!$G37</f>
        <v>5.7719361080000002</v>
      </c>
      <c r="C37" s="7">
        <f>[1]Output!$C37</f>
        <v>22.966267134308008</v>
      </c>
      <c r="D37" s="6">
        <f>[1]Output!$D37</f>
        <v>1.1110333607731411</v>
      </c>
      <c r="E37" s="66">
        <f>[1]Output!$H37</f>
        <v>5.1951060263244031</v>
      </c>
      <c r="G37" s="16"/>
      <c r="I37" s="16"/>
      <c r="J37" s="16"/>
      <c r="K37" s="16"/>
      <c r="L37" s="16"/>
      <c r="M37" s="16"/>
    </row>
    <row r="38" spans="1:13" x14ac:dyDescent="0.2">
      <c r="A38" s="4">
        <v>34060</v>
      </c>
      <c r="B38" s="66">
        <f>[1]Output!$G38</f>
        <v>5.8386192760000002</v>
      </c>
      <c r="C38" s="7">
        <f>[1]Output!$C38</f>
        <v>20.814811739904243</v>
      </c>
      <c r="D38" s="6">
        <f>[1]Output!$D38</f>
        <v>1.006952941285765</v>
      </c>
      <c r="E38" s="66">
        <f>[1]Output!$H38</f>
        <v>5.798304008670697</v>
      </c>
      <c r="G38" s="16"/>
      <c r="I38" s="16"/>
      <c r="J38" s="16"/>
      <c r="K38" s="16"/>
      <c r="L38" s="16"/>
      <c r="M38" s="16"/>
    </row>
    <row r="39" spans="1:13" x14ac:dyDescent="0.2">
      <c r="A39" s="4">
        <v>34090</v>
      </c>
      <c r="B39" s="66">
        <f>[1]Output!$G39</f>
        <v>5.1019739240000002</v>
      </c>
      <c r="C39" s="7">
        <f>[1]Output!$C39</f>
        <v>19.74113612750412</v>
      </c>
      <c r="D39" s="6">
        <f>[1]Output!$D39</f>
        <v>0.95501200473525871</v>
      </c>
      <c r="E39" s="66">
        <f>[1]Output!$H39</f>
        <v>5.3423139172102152</v>
      </c>
      <c r="G39" s="16"/>
      <c r="I39" s="16"/>
      <c r="J39" s="16"/>
      <c r="K39" s="16"/>
      <c r="L39" s="16"/>
      <c r="M39" s="16"/>
    </row>
    <row r="40" spans="1:13" x14ac:dyDescent="0.2">
      <c r="A40" s="4">
        <v>34121</v>
      </c>
      <c r="B40" s="66">
        <f>[1]Output!$G40</f>
        <v>5.5310056630000002</v>
      </c>
      <c r="C40" s="7">
        <f>[1]Output!$C40</f>
        <v>22.026800728460135</v>
      </c>
      <c r="D40" s="6">
        <f>[1]Output!$D40</f>
        <v>1.0655850294392526</v>
      </c>
      <c r="E40" s="66">
        <f>[1]Output!$H40</f>
        <v>5.1905812395943709</v>
      </c>
      <c r="G40" s="16"/>
      <c r="I40" s="16"/>
      <c r="J40" s="16"/>
      <c r="K40" s="16"/>
      <c r="L40" s="16"/>
      <c r="M40" s="16"/>
    </row>
    <row r="41" spans="1:13" x14ac:dyDescent="0.2">
      <c r="A41" s="4">
        <v>34151</v>
      </c>
      <c r="B41" s="66">
        <f>[1]Output!$G41</f>
        <v>5.303158035</v>
      </c>
      <c r="C41" s="7">
        <f>[1]Output!$C41</f>
        <v>21.088140703991222</v>
      </c>
      <c r="D41" s="6">
        <f>[1]Output!$D41</f>
        <v>1.0201757082156397</v>
      </c>
      <c r="E41" s="66">
        <f>[1]Output!$H41</f>
        <v>5.1982790731957369</v>
      </c>
      <c r="G41" s="16"/>
      <c r="I41" s="16"/>
      <c r="J41" s="16"/>
      <c r="K41" s="16"/>
      <c r="L41" s="16"/>
      <c r="M41" s="16"/>
    </row>
    <row r="42" spans="1:13" x14ac:dyDescent="0.2">
      <c r="A42" s="4">
        <v>34182</v>
      </c>
      <c r="B42" s="66">
        <f>[1]Output!$G42</f>
        <v>5.4957206670000005</v>
      </c>
      <c r="C42" s="7">
        <f>[1]Output!$C42</f>
        <v>21.914204710547843</v>
      </c>
      <c r="D42" s="6">
        <f>[1]Output!$D42</f>
        <v>1.0601380000435223</v>
      </c>
      <c r="E42" s="66">
        <f>[1]Output!$H42</f>
        <v>5.1839672446175706</v>
      </c>
      <c r="G42" s="16"/>
      <c r="I42" s="16"/>
      <c r="J42" s="16"/>
      <c r="K42" s="16"/>
      <c r="L42" s="16"/>
      <c r="M42" s="16"/>
    </row>
    <row r="43" spans="1:13" x14ac:dyDescent="0.2">
      <c r="A43" s="4">
        <v>34213</v>
      </c>
      <c r="B43" s="66">
        <f>[1]Output!$G43</f>
        <v>5.5220937619999999</v>
      </c>
      <c r="C43" s="7">
        <f>[1]Output!$C43</f>
        <v>21.028412140802217</v>
      </c>
      <c r="D43" s="6">
        <f>[1]Output!$D43</f>
        <v>1.0172862344537108</v>
      </c>
      <c r="E43" s="66">
        <f>[1]Output!$H43</f>
        <v>5.4282595939828084</v>
      </c>
      <c r="G43" s="16"/>
      <c r="I43" s="16"/>
      <c r="J43" s="16"/>
      <c r="K43" s="16"/>
      <c r="L43" s="16"/>
      <c r="M43" s="16"/>
    </row>
    <row r="44" spans="1:13" x14ac:dyDescent="0.2">
      <c r="A44" s="4">
        <v>34243</v>
      </c>
      <c r="B44" s="66">
        <f>[1]Output!$G44</f>
        <v>5.9364231830000005</v>
      </c>
      <c r="C44" s="7">
        <f>[1]Output!$C44</f>
        <v>20.583226620589166</v>
      </c>
      <c r="D44" s="6">
        <f>[1]Output!$D44</f>
        <v>0.99574960589333994</v>
      </c>
      <c r="E44" s="66">
        <f>[1]Output!$H44</f>
        <v>5.9617630254285858</v>
      </c>
      <c r="G44" s="16"/>
      <c r="I44" s="16"/>
      <c r="J44" s="16"/>
      <c r="K44" s="16"/>
      <c r="L44" s="16"/>
      <c r="M44" s="16"/>
    </row>
    <row r="45" spans="1:13" x14ac:dyDescent="0.2">
      <c r="A45" s="4">
        <v>34274</v>
      </c>
      <c r="B45" s="66">
        <f>[1]Output!$G45</f>
        <v>5.8665718840000007</v>
      </c>
      <c r="C45" s="7">
        <f>[1]Output!$C45</f>
        <v>20.251298629502514</v>
      </c>
      <c r="D45" s="6">
        <f>[1]Output!$D45</f>
        <v>0.97969200849124516</v>
      </c>
      <c r="E45" s="66">
        <f>[1]Output!$H45</f>
        <v>5.9881797882935635</v>
      </c>
      <c r="G45" s="16"/>
      <c r="I45" s="16"/>
      <c r="J45" s="16"/>
      <c r="K45" s="16"/>
      <c r="L45" s="16"/>
      <c r="M45" s="16"/>
    </row>
    <row r="46" spans="1:13" x14ac:dyDescent="0.2">
      <c r="A46" s="4">
        <v>34304</v>
      </c>
      <c r="B46" s="66">
        <f>[1]Output!$G46</f>
        <v>5.7784059140000004</v>
      </c>
      <c r="C46" s="7">
        <f>[1]Output!$C46</f>
        <v>19.167951468216476</v>
      </c>
      <c r="D46" s="6">
        <f>[1]Output!$D46</f>
        <v>0.92728319383935831</v>
      </c>
      <c r="E46" s="66">
        <f>[1]Output!$H46</f>
        <v>6.2315438825919731</v>
      </c>
      <c r="G46" s="16"/>
      <c r="I46" s="16"/>
      <c r="J46" s="16"/>
      <c r="K46" s="16"/>
      <c r="L46" s="16"/>
      <c r="M46" s="16"/>
    </row>
    <row r="47" spans="1:13" x14ac:dyDescent="0.2">
      <c r="A47" s="4">
        <v>34335</v>
      </c>
      <c r="B47" s="66">
        <f>[1]Output!$G47</f>
        <v>6.6293944760000008</v>
      </c>
      <c r="C47" s="7">
        <f>[1]Output!$C47</f>
        <v>20.988841040249842</v>
      </c>
      <c r="D47" s="6">
        <f>[1]Output!$D47</f>
        <v>1.0153719132199166</v>
      </c>
      <c r="E47" s="66">
        <f>[1]Output!$H47</f>
        <v>6.5290307814178812</v>
      </c>
      <c r="G47" s="16"/>
      <c r="I47" s="16"/>
      <c r="J47" s="16"/>
      <c r="K47" s="16"/>
      <c r="L47" s="16"/>
      <c r="M47" s="16"/>
    </row>
    <row r="48" spans="1:13" x14ac:dyDescent="0.2">
      <c r="A48" s="4">
        <v>34366</v>
      </c>
      <c r="B48" s="66">
        <f>[1]Output!$G48</f>
        <v>5.8315551010000002</v>
      </c>
      <c r="C48" s="7">
        <f>[1]Output!$C48</f>
        <v>19.052267512254854</v>
      </c>
      <c r="D48" s="6">
        <f>[1]Output!$D48</f>
        <v>0.9216867800369789</v>
      </c>
      <c r="E48" s="66">
        <f>[1]Output!$H48</f>
        <v>6.3270464840192595</v>
      </c>
      <c r="G48" s="16"/>
      <c r="I48" s="16"/>
      <c r="J48" s="16"/>
      <c r="K48" s="16"/>
      <c r="L48" s="16"/>
      <c r="M48" s="16"/>
    </row>
    <row r="49" spans="1:13" x14ac:dyDescent="0.2">
      <c r="A49" s="4">
        <v>34394</v>
      </c>
      <c r="B49" s="66">
        <f>[1]Output!$G49</f>
        <v>7.2222821100000001</v>
      </c>
      <c r="C49" s="7">
        <f>[1]Output!$C49</f>
        <v>22.976021739058211</v>
      </c>
      <c r="D49" s="6">
        <f>[1]Output!$D49</f>
        <v>1.1115052568472943</v>
      </c>
      <c r="E49" s="66">
        <f>[1]Output!$H49</f>
        <v>6.4977489449626988</v>
      </c>
      <c r="G49" s="16"/>
      <c r="I49" s="16"/>
      <c r="J49" s="16"/>
      <c r="K49" s="16"/>
      <c r="L49" s="16"/>
      <c r="M49" s="16"/>
    </row>
    <row r="50" spans="1:13" x14ac:dyDescent="0.2">
      <c r="A50" s="4">
        <v>34425</v>
      </c>
      <c r="B50" s="66">
        <f>[1]Output!$G50</f>
        <v>5.7318377840000005</v>
      </c>
      <c r="C50" s="7">
        <f>[1]Output!$C50</f>
        <v>19.902823737214273</v>
      </c>
      <c r="D50" s="6">
        <f>[1]Output!$D50</f>
        <v>0.9628339257884756</v>
      </c>
      <c r="E50" s="66">
        <f>[1]Output!$H50</f>
        <v>5.9530907984013277</v>
      </c>
      <c r="G50" s="16"/>
      <c r="I50" s="16"/>
      <c r="J50" s="16"/>
      <c r="K50" s="16"/>
      <c r="L50" s="16"/>
      <c r="M50" s="16"/>
    </row>
    <row r="51" spans="1:13" x14ac:dyDescent="0.2">
      <c r="A51" s="4">
        <v>34455</v>
      </c>
      <c r="B51" s="66">
        <f>[1]Output!$G51</f>
        <v>5.6665457200000002</v>
      </c>
      <c r="C51" s="7">
        <f>[1]Output!$C51</f>
        <v>20.796662093683118</v>
      </c>
      <c r="D51" s="6">
        <f>[1]Output!$D51</f>
        <v>1.0060749203901629</v>
      </c>
      <c r="E51" s="66">
        <f>[1]Output!$H51</f>
        <v>5.6323297650660793</v>
      </c>
      <c r="G51" s="16"/>
      <c r="I51" s="16"/>
      <c r="J51" s="16"/>
      <c r="K51" s="16"/>
      <c r="L51" s="16"/>
      <c r="M51" s="16"/>
    </row>
    <row r="52" spans="1:13" x14ac:dyDescent="0.2">
      <c r="A52" s="4">
        <v>34486</v>
      </c>
      <c r="B52" s="66">
        <f>[1]Output!$G52</f>
        <v>5.8369411950000005</v>
      </c>
      <c r="C52" s="7">
        <f>[1]Output!$C52</f>
        <v>22.010547566563567</v>
      </c>
      <c r="D52" s="6">
        <f>[1]Output!$D52</f>
        <v>1.0647987542914661</v>
      </c>
      <c r="E52" s="66">
        <f>[1]Output!$H52</f>
        <v>5.4817318028175128</v>
      </c>
      <c r="G52" s="16"/>
      <c r="I52" s="16"/>
      <c r="J52" s="16"/>
      <c r="K52" s="16"/>
      <c r="L52" s="16"/>
      <c r="M52" s="16"/>
    </row>
    <row r="53" spans="1:13" x14ac:dyDescent="0.2">
      <c r="A53" s="4">
        <v>34516</v>
      </c>
      <c r="B53" s="66">
        <f>[1]Output!$G53</f>
        <v>4.9771334620000003</v>
      </c>
      <c r="C53" s="7">
        <f>[1]Output!$C53</f>
        <v>19.874826590871095</v>
      </c>
      <c r="D53" s="6">
        <f>[1]Output!$D53</f>
        <v>0.96147951484255167</v>
      </c>
      <c r="E53" s="66">
        <f>[1]Output!$H53</f>
        <v>5.1765361457701333</v>
      </c>
      <c r="G53" s="16"/>
      <c r="I53" s="16"/>
      <c r="J53" s="16"/>
      <c r="K53" s="16"/>
      <c r="L53" s="16"/>
      <c r="M53" s="16"/>
    </row>
    <row r="54" spans="1:13" x14ac:dyDescent="0.2">
      <c r="A54" s="4">
        <v>34547</v>
      </c>
      <c r="B54" s="66">
        <f>[1]Output!$G54</f>
        <v>6.3988624830000003</v>
      </c>
      <c r="C54" s="7">
        <f>[1]Output!$C54</f>
        <v>22.966267134308008</v>
      </c>
      <c r="D54" s="6">
        <f>[1]Output!$D54</f>
        <v>1.1110333607731411</v>
      </c>
      <c r="E54" s="66">
        <f>[1]Output!$H54</f>
        <v>5.7593792490147981</v>
      </c>
      <c r="G54" s="16"/>
      <c r="I54" s="16"/>
      <c r="J54" s="16"/>
      <c r="K54" s="16"/>
      <c r="L54" s="16"/>
      <c r="M54" s="16"/>
    </row>
    <row r="55" spans="1:13" x14ac:dyDescent="0.2">
      <c r="A55" s="4">
        <v>34578</v>
      </c>
      <c r="B55" s="66">
        <f>[1]Output!$G55</f>
        <v>6.1574575820000002</v>
      </c>
      <c r="C55" s="7">
        <f>[1]Output!$C55</f>
        <v>20.970809778451603</v>
      </c>
      <c r="D55" s="6">
        <f>[1]Output!$D55</f>
        <v>1.0144996193779299</v>
      </c>
      <c r="E55" s="66">
        <f>[1]Output!$H55</f>
        <v>6.0694528261879741</v>
      </c>
      <c r="G55" s="16"/>
      <c r="I55" s="16"/>
      <c r="J55" s="16"/>
      <c r="K55" s="16"/>
      <c r="L55" s="16"/>
      <c r="M55" s="16"/>
    </row>
    <row r="56" spans="1:13" x14ac:dyDescent="0.2">
      <c r="A56" s="4">
        <v>34608</v>
      </c>
      <c r="B56" s="66">
        <f>[1]Output!$G56</f>
        <v>6.3692727660000008</v>
      </c>
      <c r="C56" s="7">
        <f>[1]Output!$C56</f>
        <v>20.490999957119381</v>
      </c>
      <c r="D56" s="6">
        <f>[1]Output!$D56</f>
        <v>0.99128797966263837</v>
      </c>
      <c r="E56" s="66">
        <f>[1]Output!$H56</f>
        <v>6.4252496718134662</v>
      </c>
      <c r="G56" s="16"/>
      <c r="I56" s="16"/>
      <c r="J56" s="16"/>
      <c r="K56" s="16"/>
      <c r="L56" s="16"/>
      <c r="M56" s="16"/>
    </row>
    <row r="57" spans="1:13" x14ac:dyDescent="0.2">
      <c r="A57" s="4">
        <v>34639</v>
      </c>
      <c r="B57" s="66">
        <f>[1]Output!$G57</f>
        <v>6.2530269160000005</v>
      </c>
      <c r="C57" s="7">
        <f>[1]Output!$C57</f>
        <v>20.401127655322906</v>
      </c>
      <c r="D57" s="6">
        <f>[1]Output!$D57</f>
        <v>0.98694024979772732</v>
      </c>
      <c r="E57" s="66">
        <f>[1]Output!$H57</f>
        <v>6.3357704960169103</v>
      </c>
      <c r="G57" s="16"/>
      <c r="I57" s="16"/>
      <c r="J57" s="16"/>
      <c r="K57" s="16"/>
      <c r="L57" s="16"/>
      <c r="M57" s="16"/>
    </row>
    <row r="58" spans="1:13" x14ac:dyDescent="0.2">
      <c r="A58" s="4">
        <v>34669</v>
      </c>
      <c r="B58" s="66">
        <f>[1]Output!$G58</f>
        <v>6.34609164</v>
      </c>
      <c r="C58" s="7">
        <f>[1]Output!$C58</f>
        <v>18.812460908574273</v>
      </c>
      <c r="D58" s="6">
        <f>[1]Output!$D58</f>
        <v>0.91008571595178334</v>
      </c>
      <c r="E58" s="66">
        <f>[1]Output!$H58</f>
        <v>6.9730702600503385</v>
      </c>
      <c r="G58" s="16"/>
      <c r="I58" s="16"/>
      <c r="J58" s="16"/>
      <c r="K58" s="16"/>
      <c r="L58" s="16"/>
      <c r="M58" s="16"/>
    </row>
    <row r="59" spans="1:13" x14ac:dyDescent="0.2">
      <c r="A59" s="4">
        <v>34700</v>
      </c>
      <c r="B59" s="66">
        <f>[1]Output!$G59</f>
        <v>6.8354845270000002</v>
      </c>
      <c r="C59" s="7">
        <f>[1]Output!$C59</f>
        <v>21.018936289068741</v>
      </c>
      <c r="D59" s="6">
        <f>[1]Output!$D59</f>
        <v>1.0168278235445256</v>
      </c>
      <c r="E59" s="66">
        <f>[1]Output!$H59</f>
        <v>6.7223618086810575</v>
      </c>
      <c r="G59" s="16"/>
      <c r="I59" s="16"/>
      <c r="J59" s="16"/>
      <c r="K59" s="16"/>
      <c r="L59" s="16"/>
      <c r="M59" s="16"/>
    </row>
    <row r="60" spans="1:13" x14ac:dyDescent="0.2">
      <c r="A60" s="4">
        <v>34731</v>
      </c>
      <c r="B60" s="66">
        <f>[1]Output!$G60</f>
        <v>6.3343837330000001</v>
      </c>
      <c r="C60" s="7">
        <f>[1]Output!$C60</f>
        <v>19.052267512254858</v>
      </c>
      <c r="D60" s="6">
        <f>[1]Output!$D60</f>
        <v>0.92168678003697913</v>
      </c>
      <c r="E60" s="66">
        <f>[1]Output!$H60</f>
        <v>6.8725990978690801</v>
      </c>
      <c r="G60" s="16"/>
      <c r="I60" s="16"/>
      <c r="J60" s="16"/>
      <c r="K60" s="16"/>
      <c r="L60" s="16"/>
      <c r="M60" s="16"/>
    </row>
    <row r="61" spans="1:13" x14ac:dyDescent="0.2">
      <c r="A61" s="4">
        <v>34759</v>
      </c>
      <c r="B61" s="66">
        <f>[1]Output!$G61</f>
        <v>7.8290605840000005</v>
      </c>
      <c r="C61" s="7">
        <f>[1]Output!$C61</f>
        <v>23.085795289452157</v>
      </c>
      <c r="D61" s="6">
        <f>[1]Output!$D61</f>
        <v>1.1168157444378524</v>
      </c>
      <c r="E61" s="66">
        <f>[1]Output!$H61</f>
        <v>7.0101631562695665</v>
      </c>
      <c r="G61" s="16"/>
      <c r="I61" s="16"/>
      <c r="J61" s="16"/>
      <c r="K61" s="16"/>
      <c r="L61" s="16"/>
      <c r="M61" s="16"/>
    </row>
    <row r="62" spans="1:13" x14ac:dyDescent="0.2">
      <c r="A62" s="4">
        <v>34790</v>
      </c>
      <c r="B62" s="66">
        <f>[1]Output!$G62</f>
        <v>6.306654312</v>
      </c>
      <c r="C62" s="7">
        <f>[1]Output!$C62</f>
        <v>18.781078874212252</v>
      </c>
      <c r="D62" s="6">
        <f>[1]Output!$D62</f>
        <v>0.90856755512480902</v>
      </c>
      <c r="E62" s="66">
        <f>[1]Output!$H62</f>
        <v>6.9413157848605556</v>
      </c>
      <c r="G62" s="16"/>
      <c r="I62" s="16"/>
      <c r="J62" s="16"/>
      <c r="K62" s="16"/>
      <c r="L62" s="16"/>
      <c r="M62" s="16"/>
    </row>
    <row r="63" spans="1:13" x14ac:dyDescent="0.2">
      <c r="A63" s="4">
        <v>34820</v>
      </c>
      <c r="B63" s="66">
        <f>[1]Output!$G63</f>
        <v>7.5589627930000001</v>
      </c>
      <c r="C63" s="7">
        <f>[1]Output!$C63</f>
        <v>21.807228522740015</v>
      </c>
      <c r="D63" s="6">
        <f>[1]Output!$D63</f>
        <v>1.0549628397631092</v>
      </c>
      <c r="E63" s="66">
        <f>[1]Output!$H63</f>
        <v>7.1651460204013979</v>
      </c>
      <c r="G63" s="16"/>
      <c r="I63" s="16"/>
      <c r="J63" s="16"/>
      <c r="K63" s="16"/>
      <c r="L63" s="16"/>
      <c r="M63" s="16"/>
    </row>
    <row r="64" spans="1:13" x14ac:dyDescent="0.2">
      <c r="A64" s="4">
        <v>34851</v>
      </c>
      <c r="B64" s="66">
        <f>[1]Output!$G64</f>
        <v>7.5354273340000004</v>
      </c>
      <c r="C64" s="7">
        <f>[1]Output!$C64</f>
        <v>21.994441198916228</v>
      </c>
      <c r="D64" s="6">
        <f>[1]Output!$D64</f>
        <v>1.0640195805723578</v>
      </c>
      <c r="E64" s="66">
        <f>[1]Output!$H64</f>
        <v>7.0820382177051107</v>
      </c>
      <c r="G64" s="16"/>
      <c r="I64" s="16"/>
      <c r="J64" s="16"/>
      <c r="K64" s="16"/>
      <c r="L64" s="16"/>
      <c r="M64" s="16"/>
    </row>
    <row r="65" spans="1:13" x14ac:dyDescent="0.2">
      <c r="A65" s="4">
        <v>34881</v>
      </c>
      <c r="B65" s="66">
        <f>[1]Output!$G65</f>
        <v>7.3021466370000008</v>
      </c>
      <c r="C65" s="7">
        <f>[1]Output!$C65</f>
        <v>19.197997128380557</v>
      </c>
      <c r="D65" s="6">
        <f>[1]Output!$D65</f>
        <v>0.92873670522601637</v>
      </c>
      <c r="E65" s="66">
        <f>[1]Output!$H65</f>
        <v>7.8624507849325909</v>
      </c>
      <c r="G65" s="16"/>
      <c r="I65" s="16"/>
      <c r="J65" s="16"/>
      <c r="K65" s="16"/>
      <c r="L65" s="16"/>
      <c r="M65" s="16"/>
    </row>
    <row r="66" spans="1:13" x14ac:dyDescent="0.2">
      <c r="A66" s="4">
        <v>34912</v>
      </c>
      <c r="B66" s="66">
        <f>[1]Output!$G66</f>
        <v>7.1285701690000005</v>
      </c>
      <c r="C66" s="7">
        <f>[1]Output!$C66</f>
        <v>23.103306540650678</v>
      </c>
      <c r="D66" s="6">
        <f>[1]Output!$D66</f>
        <v>1.117662881857123</v>
      </c>
      <c r="E66" s="66">
        <f>[1]Output!$H66</f>
        <v>6.3781040640403805</v>
      </c>
      <c r="G66" s="16"/>
      <c r="I66" s="16"/>
      <c r="J66" s="16"/>
      <c r="K66" s="16"/>
      <c r="L66" s="16"/>
      <c r="M66" s="16"/>
    </row>
    <row r="67" spans="1:13" x14ac:dyDescent="0.2">
      <c r="A67" s="4">
        <v>34943</v>
      </c>
      <c r="B67" s="66">
        <f>[1]Output!$G67</f>
        <v>7.0556926330000005</v>
      </c>
      <c r="C67" s="7">
        <f>[1]Output!$C67</f>
        <v>19.93153697416917</v>
      </c>
      <c r="D67" s="6">
        <f>[1]Output!$D67</f>
        <v>0.9642229788708121</v>
      </c>
      <c r="E67" s="66">
        <f>[1]Output!$H67</f>
        <v>7.3174906506198623</v>
      </c>
      <c r="G67" s="16"/>
      <c r="I67" s="16"/>
      <c r="J67" s="16"/>
      <c r="K67" s="16"/>
      <c r="L67" s="16"/>
      <c r="M67" s="16"/>
    </row>
    <row r="68" spans="1:13" x14ac:dyDescent="0.2">
      <c r="A68" s="4">
        <v>34973</v>
      </c>
      <c r="B68" s="66">
        <f>[1]Output!$G68</f>
        <v>8.0338007440000005</v>
      </c>
      <c r="C68" s="7">
        <f>[1]Output!$C68</f>
        <v>21.502971269727453</v>
      </c>
      <c r="D68" s="6">
        <f>[1]Output!$D68</f>
        <v>1.0402438627357466</v>
      </c>
      <c r="E68" s="66">
        <f>[1]Output!$H68</f>
        <v>7.7229974929838434</v>
      </c>
      <c r="G68" s="16"/>
      <c r="I68" s="16"/>
      <c r="J68" s="16"/>
      <c r="K68" s="16"/>
      <c r="L68" s="16"/>
      <c r="M68" s="16"/>
    </row>
    <row r="69" spans="1:13" x14ac:dyDescent="0.2">
      <c r="A69" s="4">
        <v>35004</v>
      </c>
      <c r="B69" s="66">
        <f>[1]Output!$G69</f>
        <v>7.5756791730000002</v>
      </c>
      <c r="C69" s="7">
        <f>[1]Output!$C69</f>
        <v>20.428429146997274</v>
      </c>
      <c r="D69" s="6">
        <f>[1]Output!$D69</f>
        <v>0.98826100723173727</v>
      </c>
      <c r="E69" s="66">
        <f>[1]Output!$H69</f>
        <v>7.6656663751417033</v>
      </c>
      <c r="G69" s="16"/>
      <c r="I69" s="16"/>
      <c r="J69" s="16"/>
      <c r="K69" s="16"/>
      <c r="L69" s="16"/>
      <c r="M69" s="16"/>
    </row>
    <row r="70" spans="1:13" x14ac:dyDescent="0.2">
      <c r="A70" s="4">
        <v>35034</v>
      </c>
      <c r="B70" s="66">
        <f>[1]Output!$G70</f>
        <v>7.7216100810000006</v>
      </c>
      <c r="C70" s="7">
        <f>[1]Output!$C70</f>
        <v>18.259424155484087</v>
      </c>
      <c r="D70" s="6">
        <f>[1]Output!$D70</f>
        <v>0.88333159527454996</v>
      </c>
      <c r="E70" s="66">
        <f>[1]Output!$H70</f>
        <v>8.7414625745386498</v>
      </c>
      <c r="G70" s="16"/>
      <c r="I70" s="16"/>
      <c r="J70" s="16"/>
      <c r="K70" s="16"/>
      <c r="L70" s="16"/>
      <c r="M70" s="16"/>
    </row>
    <row r="71" spans="1:13" x14ac:dyDescent="0.2">
      <c r="A71" s="4">
        <v>35065</v>
      </c>
      <c r="B71" s="66">
        <f>[1]Output!$G71</f>
        <v>9.1902373930000003</v>
      </c>
      <c r="C71" s="7">
        <f>[1]Output!$C71</f>
        <v>22.202688562677078</v>
      </c>
      <c r="D71" s="6">
        <f>[1]Output!$D71</f>
        <v>1.074093911201637</v>
      </c>
      <c r="E71" s="66">
        <f>[1]Output!$H71</f>
        <v>8.5562698914459627</v>
      </c>
      <c r="G71" s="16"/>
      <c r="I71" s="16"/>
      <c r="J71" s="16"/>
      <c r="K71" s="16"/>
      <c r="L71" s="16"/>
      <c r="M71" s="16"/>
    </row>
    <row r="72" spans="1:13" x14ac:dyDescent="0.2">
      <c r="A72" s="4">
        <v>35096</v>
      </c>
      <c r="B72" s="66">
        <f>[1]Output!$G72</f>
        <v>8.7540634869999998</v>
      </c>
      <c r="C72" s="7">
        <f>[1]Output!$C72</f>
        <v>20.091540316537291</v>
      </c>
      <c r="D72" s="6">
        <f>[1]Output!$D72</f>
        <v>0.9719634205440969</v>
      </c>
      <c r="E72" s="66">
        <f>[1]Output!$H72</f>
        <v>9.0065771015328426</v>
      </c>
      <c r="G72" s="16"/>
      <c r="I72" s="16"/>
      <c r="J72" s="16"/>
      <c r="K72" s="16"/>
      <c r="L72" s="16"/>
      <c r="M72" s="16"/>
    </row>
    <row r="73" spans="1:13" x14ac:dyDescent="0.2">
      <c r="A73" s="4">
        <v>35125</v>
      </c>
      <c r="B73" s="66">
        <f>[1]Output!$G73</f>
        <v>8.9855469030000013</v>
      </c>
      <c r="C73" s="7">
        <f>[1]Output!$C73</f>
        <v>20.994460061409555</v>
      </c>
      <c r="D73" s="6">
        <f>[1]Output!$D73</f>
        <v>1.0156437432011156</v>
      </c>
      <c r="E73" s="66">
        <f>[1]Output!$H73</f>
        <v>8.8471444472047533</v>
      </c>
      <c r="G73" s="16"/>
      <c r="I73" s="16"/>
      <c r="J73" s="16"/>
      <c r="K73" s="16"/>
      <c r="L73" s="16"/>
      <c r="M73" s="16"/>
    </row>
    <row r="74" spans="1:13" x14ac:dyDescent="0.2">
      <c r="A74" s="4">
        <v>35156</v>
      </c>
      <c r="B74" s="66">
        <f>[1]Output!$G74</f>
        <v>8.8618005820000008</v>
      </c>
      <c r="C74" s="7">
        <f>[1]Output!$C74</f>
        <v>20.695283584760091</v>
      </c>
      <c r="D74" s="6">
        <f>[1]Output!$D74</f>
        <v>1.0011705576210537</v>
      </c>
      <c r="E74" s="66">
        <f>[1]Output!$H74</f>
        <v>8.8514394620803678</v>
      </c>
      <c r="G74" s="16"/>
      <c r="I74" s="16"/>
      <c r="J74" s="16"/>
      <c r="K74" s="16"/>
      <c r="L74" s="16"/>
      <c r="M74" s="16"/>
    </row>
    <row r="75" spans="1:13" x14ac:dyDescent="0.2">
      <c r="A75" s="4">
        <v>35186</v>
      </c>
      <c r="B75" s="66">
        <f>[1]Output!$G75</f>
        <v>8.9109307520000005</v>
      </c>
      <c r="C75" s="7">
        <f>[1]Output!$C75</f>
        <v>21.8874650111084</v>
      </c>
      <c r="D75" s="6">
        <f>[1]Output!$D75</f>
        <v>1.0588444202919447</v>
      </c>
      <c r="E75" s="66">
        <f>[1]Output!$H75</f>
        <v>8.4157129992176536</v>
      </c>
      <c r="G75" s="16"/>
      <c r="I75" s="16"/>
      <c r="J75" s="16"/>
      <c r="K75" s="16"/>
      <c r="L75" s="16"/>
      <c r="M75" s="16"/>
    </row>
    <row r="76" spans="1:13" x14ac:dyDescent="0.2">
      <c r="A76" s="4">
        <v>35217</v>
      </c>
      <c r="B76" s="66">
        <f>[1]Output!$G76</f>
        <v>7.9269206490000004</v>
      </c>
      <c r="C76" s="7">
        <f>[1]Output!$C76</f>
        <v>20</v>
      </c>
      <c r="D76" s="6">
        <f>[1]Output!$D76</f>
        <v>0.96753499754727768</v>
      </c>
      <c r="E76" s="66">
        <f>[1]Output!$H76</f>
        <v>8.1929032738814787</v>
      </c>
      <c r="G76" s="16"/>
      <c r="I76" s="16"/>
      <c r="J76" s="16"/>
      <c r="K76" s="16"/>
      <c r="L76" s="16"/>
      <c r="M76" s="16"/>
    </row>
    <row r="77" spans="1:13" x14ac:dyDescent="0.2">
      <c r="A77" s="4">
        <v>35247</v>
      </c>
      <c r="B77" s="66">
        <f>[1]Output!$G77</f>
        <v>8.8128808330000012</v>
      </c>
      <c r="C77" s="7">
        <f>[1]Output!$C77</f>
        <v>21.163240995372117</v>
      </c>
      <c r="D77" s="6">
        <f>[1]Output!$D77</f>
        <v>1.0238088162274905</v>
      </c>
      <c r="E77" s="66">
        <f>[1]Output!$H77</f>
        <v>8.6079360651273955</v>
      </c>
      <c r="G77" s="16"/>
      <c r="I77" s="16"/>
      <c r="J77" s="16"/>
      <c r="K77" s="16"/>
      <c r="L77" s="16"/>
      <c r="M77" s="16"/>
    </row>
    <row r="78" spans="1:13" x14ac:dyDescent="0.2">
      <c r="A78" s="4">
        <v>35278</v>
      </c>
      <c r="B78" s="66">
        <f>[1]Output!$G78</f>
        <v>7.3778602700000002</v>
      </c>
      <c r="C78" s="7">
        <f>[1]Output!$C78</f>
        <v>21.934432891196206</v>
      </c>
      <c r="D78" s="6">
        <f>[1]Output!$D78</f>
        <v>1.0611165736792225</v>
      </c>
      <c r="E78" s="66">
        <f>[1]Output!$H78</f>
        <v>6.9529215290820074</v>
      </c>
      <c r="G78" s="16"/>
      <c r="I78" s="16"/>
      <c r="J78" s="16"/>
      <c r="K78" s="16"/>
      <c r="L78" s="16"/>
      <c r="M78" s="16"/>
    </row>
    <row r="79" spans="1:13" x14ac:dyDescent="0.2">
      <c r="A79" s="4">
        <v>35309</v>
      </c>
      <c r="B79" s="66">
        <f>[1]Output!$G79</f>
        <v>8.077528955</v>
      </c>
      <c r="C79" s="7">
        <f>[1]Output!$C79</f>
        <v>19.938610285195175</v>
      </c>
      <c r="D79" s="6">
        <f>[1]Output!$D79</f>
        <v>0.96456516266912196</v>
      </c>
      <c r="E79" s="66">
        <f>[1]Output!$H79</f>
        <v>8.3742698447122557</v>
      </c>
      <c r="G79" s="16"/>
      <c r="I79" s="16"/>
      <c r="J79" s="16"/>
      <c r="K79" s="16"/>
      <c r="L79" s="16"/>
      <c r="M79" s="16"/>
    </row>
    <row r="80" spans="1:13" x14ac:dyDescent="0.2">
      <c r="A80" s="4">
        <v>35339</v>
      </c>
      <c r="B80" s="66">
        <f>[1]Output!$G80</f>
        <v>9.7039620310000014</v>
      </c>
      <c r="C80" s="7">
        <f>[1]Output!$C80</f>
        <v>22.692073099830289</v>
      </c>
      <c r="D80" s="6">
        <f>[1]Output!$D80</f>
        <v>1.0977687445493471</v>
      </c>
      <c r="E80" s="66">
        <f>[1]Output!$H80</f>
        <v>8.8397142651238845</v>
      </c>
      <c r="G80" s="16"/>
      <c r="I80" s="16"/>
      <c r="J80" s="16"/>
      <c r="K80" s="16"/>
      <c r="L80" s="16"/>
      <c r="M80" s="16"/>
    </row>
    <row r="81" spans="1:13" x14ac:dyDescent="0.2">
      <c r="A81" s="4">
        <v>35370</v>
      </c>
      <c r="B81" s="66">
        <f>[1]Output!$G81</f>
        <v>8.9396135050000005</v>
      </c>
      <c r="C81" s="7">
        <f>[1]Output!$C81</f>
        <v>19.23558543509732</v>
      </c>
      <c r="D81" s="6">
        <f>[1]Output!$D81</f>
        <v>0.93055510533836683</v>
      </c>
      <c r="E81" s="66">
        <f>[1]Output!$H81</f>
        <v>9.606753489090142</v>
      </c>
      <c r="G81" s="16"/>
      <c r="I81" s="16"/>
      <c r="J81" s="16"/>
      <c r="K81" s="16"/>
      <c r="L81" s="16"/>
      <c r="M81" s="16"/>
    </row>
    <row r="82" spans="1:13" x14ac:dyDescent="0.2">
      <c r="A82" s="4">
        <v>35400</v>
      </c>
      <c r="B82" s="66">
        <f>[1]Output!$G82</f>
        <v>9.0948341619999997</v>
      </c>
      <c r="C82" s="7">
        <f>[1]Output!$C82</f>
        <v>18.352678300136805</v>
      </c>
      <c r="D82" s="6">
        <f>[1]Output!$D82</f>
        <v>0.88784292770544204</v>
      </c>
      <c r="E82" s="66">
        <f>[1]Output!$H82</f>
        <v>10.243742308681627</v>
      </c>
      <c r="G82" s="16"/>
      <c r="I82" s="16"/>
      <c r="J82" s="16"/>
      <c r="K82" s="16"/>
      <c r="L82" s="16"/>
      <c r="M82" s="16"/>
    </row>
    <row r="83" spans="1:13" x14ac:dyDescent="0.2">
      <c r="A83" s="4">
        <v>35431</v>
      </c>
      <c r="B83" s="66">
        <f>[1]Output!$G83</f>
        <v>11.622481735000001</v>
      </c>
      <c r="C83" s="7">
        <f>[1]Output!$C83</f>
        <v>21.879205541663843</v>
      </c>
      <c r="D83" s="6">
        <f>[1]Output!$D83</f>
        <v>1.0584448540045055</v>
      </c>
      <c r="E83" s="66">
        <f>[1]Output!$H83</f>
        <v>10.98071542511418</v>
      </c>
      <c r="G83" s="16"/>
      <c r="I83" s="16"/>
      <c r="J83" s="16"/>
      <c r="K83" s="16"/>
      <c r="L83" s="16"/>
      <c r="M83" s="16"/>
    </row>
    <row r="84" spans="1:13" x14ac:dyDescent="0.2">
      <c r="A84" s="4">
        <v>35462</v>
      </c>
      <c r="B84" s="66">
        <f>[1]Output!$G84</f>
        <v>9.7389411180000014</v>
      </c>
      <c r="C84" s="7">
        <f>[1]Output!$C84</f>
        <v>19.052267512254854</v>
      </c>
      <c r="D84" s="6">
        <f>[1]Output!$D84</f>
        <v>0.9216867800369789</v>
      </c>
      <c r="E84" s="66">
        <f>[1]Output!$H84</f>
        <v>10.566432468098617</v>
      </c>
      <c r="G84" s="16"/>
      <c r="I84" s="16"/>
      <c r="J84" s="16"/>
      <c r="K84" s="16"/>
      <c r="L84" s="16"/>
      <c r="M84" s="16"/>
    </row>
    <row r="85" spans="1:13" x14ac:dyDescent="0.2">
      <c r="A85" s="4">
        <v>35490</v>
      </c>
      <c r="B85" s="66">
        <f>[1]Output!$G85</f>
        <v>10.031764983</v>
      </c>
      <c r="C85" s="7">
        <f>[1]Output!$C85</f>
        <v>19.683312272152023</v>
      </c>
      <c r="D85" s="6">
        <f>[1]Output!$D85</f>
        <v>0.95221467454794539</v>
      </c>
      <c r="E85" s="66">
        <f>[1]Output!$H85</f>
        <v>10.535192589593814</v>
      </c>
      <c r="G85" s="16"/>
      <c r="I85" s="16"/>
      <c r="J85" s="16"/>
      <c r="K85" s="16"/>
      <c r="L85" s="16"/>
      <c r="M85" s="16"/>
    </row>
    <row r="86" spans="1:13" x14ac:dyDescent="0.2">
      <c r="A86" s="4">
        <v>35521</v>
      </c>
      <c r="B86" s="66">
        <f>[1]Output!$G86</f>
        <v>10.486436899000001</v>
      </c>
      <c r="C86" s="7">
        <f>[1]Output!$C86</f>
        <v>22.064033736368241</v>
      </c>
      <c r="D86" s="6">
        <f>[1]Output!$D86</f>
        <v>1.067386241350005</v>
      </c>
      <c r="E86" s="66">
        <f>[1]Output!$H86</f>
        <v>9.8244070353923636</v>
      </c>
      <c r="G86" s="16"/>
      <c r="I86" s="16"/>
      <c r="J86" s="16"/>
      <c r="K86" s="16"/>
      <c r="L86" s="16"/>
      <c r="M86" s="16"/>
    </row>
    <row r="87" spans="1:13" x14ac:dyDescent="0.2">
      <c r="A87" s="4">
        <v>35551</v>
      </c>
      <c r="B87" s="66">
        <f>[1]Output!$G87</f>
        <v>10.131845796</v>
      </c>
      <c r="C87" s="7">
        <f>[1]Output!$C87</f>
        <v>20.835402587348234</v>
      </c>
      <c r="D87" s="6">
        <f>[1]Output!$D87</f>
        <v>1.0079490595623259</v>
      </c>
      <c r="E87" s="66">
        <f>[1]Output!$H87</f>
        <v>10.051942307877617</v>
      </c>
      <c r="G87" s="16"/>
      <c r="I87" s="16"/>
      <c r="J87" s="16"/>
      <c r="K87" s="16"/>
      <c r="L87" s="16"/>
      <c r="M87" s="16"/>
    </row>
    <row r="88" spans="1:13" x14ac:dyDescent="0.2">
      <c r="A88" s="4">
        <v>35582</v>
      </c>
      <c r="B88" s="66">
        <f>[1]Output!$G88</f>
        <v>10.925424558000001</v>
      </c>
      <c r="C88" s="7">
        <f>[1]Output!$C88</f>
        <v>20.902233397939771</v>
      </c>
      <c r="D88" s="6">
        <f>[1]Output!$D88</f>
        <v>1.011182116970414</v>
      </c>
      <c r="E88" s="66">
        <f>[1]Output!$H88</f>
        <v>10.804606187788886</v>
      </c>
      <c r="G88" s="16"/>
      <c r="I88" s="16"/>
      <c r="J88" s="16"/>
      <c r="K88" s="16"/>
      <c r="L88" s="16"/>
      <c r="M88" s="16"/>
    </row>
    <row r="89" spans="1:13" x14ac:dyDescent="0.2">
      <c r="A89" s="4">
        <v>35612</v>
      </c>
      <c r="B89" s="66">
        <f>[1]Output!$G89</f>
        <v>11.996706479</v>
      </c>
      <c r="C89" s="7">
        <f>[1]Output!$C89</f>
        <v>21.85980038505167</v>
      </c>
      <c r="D89" s="6">
        <f>[1]Output!$D89</f>
        <v>1.0575060955967475</v>
      </c>
      <c r="E89" s="66">
        <f>[1]Output!$H89</f>
        <v>11.344337899282079</v>
      </c>
      <c r="G89" s="16"/>
      <c r="I89" s="16"/>
      <c r="J89" s="16"/>
      <c r="K89" s="16"/>
      <c r="L89" s="16"/>
      <c r="M89" s="16"/>
    </row>
    <row r="90" spans="1:13" x14ac:dyDescent="0.2">
      <c r="A90" s="4">
        <v>35643</v>
      </c>
      <c r="B90" s="66">
        <f>[1]Output!$G90</f>
        <v>10.634110097000001</v>
      </c>
      <c r="C90" s="7">
        <f>[1]Output!$C90</f>
        <v>20.895160086913766</v>
      </c>
      <c r="D90" s="6">
        <f>[1]Output!$D90</f>
        <v>1.0108399331721043</v>
      </c>
      <c r="E90" s="66">
        <f>[1]Output!$H90</f>
        <v>10.520073206476154</v>
      </c>
      <c r="G90" s="16"/>
      <c r="I90" s="16"/>
      <c r="J90" s="16"/>
      <c r="K90" s="16"/>
      <c r="L90" s="16"/>
      <c r="M90" s="16"/>
    </row>
    <row r="91" spans="1:13" x14ac:dyDescent="0.2">
      <c r="A91" s="4">
        <v>35674</v>
      </c>
      <c r="B91" s="66">
        <f>[1]Output!$G91</f>
        <v>11.428098804000001</v>
      </c>
      <c r="C91" s="7">
        <f>[1]Output!$C91</f>
        <v>20.95058159780325</v>
      </c>
      <c r="D91" s="6">
        <f>[1]Output!$D91</f>
        <v>1.0135210457422306</v>
      </c>
      <c r="E91" s="66">
        <f>[1]Output!$H91</f>
        <v>11.275640354987278</v>
      </c>
      <c r="G91" s="16"/>
      <c r="I91" s="16"/>
      <c r="J91" s="16"/>
      <c r="K91" s="16"/>
      <c r="L91" s="16"/>
      <c r="M91" s="16"/>
    </row>
    <row r="92" spans="1:13" x14ac:dyDescent="0.2">
      <c r="A92" s="4">
        <v>35704</v>
      </c>
      <c r="B92" s="66">
        <f>[1]Output!$G92</f>
        <v>14.031737486000001</v>
      </c>
      <c r="C92" s="7">
        <f>[1]Output!$C92</f>
        <v>22.674561848631768</v>
      </c>
      <c r="D92" s="6">
        <f>[1]Output!$D92</f>
        <v>1.0969216071300767</v>
      </c>
      <c r="E92" s="66">
        <f>[1]Output!$H92</f>
        <v>12.791923684238331</v>
      </c>
      <c r="G92" s="16"/>
      <c r="I92" s="16"/>
      <c r="J92" s="16"/>
      <c r="K92" s="16"/>
      <c r="L92" s="16"/>
      <c r="M92" s="16"/>
    </row>
    <row r="93" spans="1:13" x14ac:dyDescent="0.2">
      <c r="A93" s="4">
        <v>35735</v>
      </c>
      <c r="B93" s="66">
        <f>[1]Output!$G93</f>
        <v>10.252443176</v>
      </c>
      <c r="C93" s="7">
        <f>[1]Output!$C93</f>
        <v>18.241125373687765</v>
      </c>
      <c r="D93" s="6">
        <f>[1]Output!$D93</f>
        <v>0.88244635968452889</v>
      </c>
      <c r="E93" s="66">
        <f>[1]Output!$H93</f>
        <v>11.618205529982818</v>
      </c>
      <c r="G93" s="16"/>
      <c r="I93" s="16"/>
      <c r="J93" s="16"/>
      <c r="K93" s="16"/>
      <c r="L93" s="16"/>
      <c r="M93" s="16"/>
    </row>
    <row r="94" spans="1:13" x14ac:dyDescent="0.2">
      <c r="A94" s="4">
        <v>35765</v>
      </c>
      <c r="B94" s="66">
        <f>[1]Output!$G94</f>
        <v>12.032124249000001</v>
      </c>
      <c r="C94" s="7">
        <f>[1]Output!$C94</f>
        <v>19.589241836462861</v>
      </c>
      <c r="D94" s="6">
        <f>[1]Output!$D94</f>
        <v>0.94766385260975616</v>
      </c>
      <c r="E94" s="66">
        <f>[1]Output!$H94</f>
        <v>12.696616227225432</v>
      </c>
      <c r="G94" s="16"/>
      <c r="I94" s="16"/>
      <c r="J94" s="16"/>
      <c r="K94" s="16"/>
      <c r="L94" s="16"/>
      <c r="M94" s="16"/>
    </row>
    <row r="95" spans="1:13" x14ac:dyDescent="0.2">
      <c r="A95" s="4">
        <v>35796</v>
      </c>
      <c r="B95" s="66">
        <f>[1]Output!$G95</f>
        <v>12.761821952</v>
      </c>
      <c r="C95" s="7">
        <f>[1]Output!$C95</f>
        <v>20.207323819561466</v>
      </c>
      <c r="D95" s="6">
        <f>[1]Output!$D95</f>
        <v>0.97756465010982252</v>
      </c>
      <c r="E95" s="66">
        <f>[1]Output!$H95</f>
        <v>13.0547089142046</v>
      </c>
      <c r="G95" s="16"/>
      <c r="I95" s="16"/>
      <c r="J95" s="16"/>
      <c r="K95" s="16"/>
      <c r="L95" s="16"/>
      <c r="M95" s="16"/>
    </row>
    <row r="96" spans="1:13" x14ac:dyDescent="0.2">
      <c r="A96" s="4">
        <v>35827</v>
      </c>
      <c r="B96" s="66">
        <f>[1]Output!$G96</f>
        <v>11.726324630000001</v>
      </c>
      <c r="C96" s="7">
        <f>[1]Output!$C96</f>
        <v>19.052267512254854</v>
      </c>
      <c r="D96" s="6">
        <f>[1]Output!$D96</f>
        <v>0.9216867800369789</v>
      </c>
      <c r="E96" s="66">
        <f>[1]Output!$H96</f>
        <v>12.722678554128258</v>
      </c>
      <c r="G96" s="16"/>
      <c r="I96" s="16"/>
      <c r="J96" s="16"/>
      <c r="K96" s="16"/>
      <c r="L96" s="16"/>
      <c r="M96" s="16"/>
    </row>
    <row r="97" spans="1:13" x14ac:dyDescent="0.2">
      <c r="A97" s="4">
        <v>35855</v>
      </c>
      <c r="B97" s="66">
        <f>[1]Output!$G97</f>
        <v>13.722693847</v>
      </c>
      <c r="C97" s="7">
        <f>[1]Output!$C97</f>
        <v>21.914204710547843</v>
      </c>
      <c r="D97" s="6">
        <f>[1]Output!$D97</f>
        <v>1.0601380000435223</v>
      </c>
      <c r="E97" s="66">
        <f>[1]Output!$H97</f>
        <v>12.944252395854726</v>
      </c>
      <c r="G97" s="16"/>
      <c r="I97" s="16"/>
      <c r="J97" s="16"/>
      <c r="K97" s="16"/>
      <c r="L97" s="16"/>
      <c r="M97" s="16"/>
    </row>
    <row r="98" spans="1:13" x14ac:dyDescent="0.2">
      <c r="A98" s="4">
        <v>35886</v>
      </c>
      <c r="B98" s="66">
        <f>[1]Output!$G98</f>
        <v>13.688521109000002</v>
      </c>
      <c r="C98" s="7">
        <f>[1]Output!$C98</f>
        <v>20.872414102254851</v>
      </c>
      <c r="D98" s="6">
        <f>[1]Output!$D98</f>
        <v>1.0097395563615457</v>
      </c>
      <c r="E98" s="66">
        <f>[1]Output!$H98</f>
        <v>13.556486940379617</v>
      </c>
      <c r="G98" s="16"/>
      <c r="I98" s="16"/>
      <c r="J98" s="16"/>
      <c r="K98" s="16"/>
      <c r="L98" s="16"/>
      <c r="M98" s="16"/>
    </row>
    <row r="99" spans="1:13" x14ac:dyDescent="0.2">
      <c r="A99" s="4">
        <v>35916</v>
      </c>
      <c r="B99" s="66">
        <f>[1]Output!$G99</f>
        <v>11.524530216</v>
      </c>
      <c r="C99" s="7">
        <f>[1]Output!$C99</f>
        <v>19.796129783065798</v>
      </c>
      <c r="D99" s="6">
        <f>[1]Output!$D99</f>
        <v>0.95767241905520784</v>
      </c>
      <c r="E99" s="66">
        <f>[1]Output!$H99</f>
        <v>12.033895919618873</v>
      </c>
      <c r="G99" s="16"/>
      <c r="I99" s="16"/>
      <c r="J99" s="16"/>
      <c r="K99" s="16"/>
      <c r="L99" s="16"/>
      <c r="M99" s="16"/>
    </row>
    <row r="100" spans="1:13" x14ac:dyDescent="0.2">
      <c r="A100" s="4">
        <v>35947</v>
      </c>
      <c r="B100" s="66">
        <f>[1]Output!$G100</f>
        <v>13.585961042000001</v>
      </c>
      <c r="C100" s="7">
        <f>[1]Output!$C100</f>
        <v>21.914204710547843</v>
      </c>
      <c r="D100" s="6">
        <f>[1]Output!$D100</f>
        <v>1.0601380000435223</v>
      </c>
      <c r="E100" s="66">
        <f>[1]Output!$H100</f>
        <v>12.815275974865772</v>
      </c>
      <c r="G100" s="16"/>
      <c r="I100" s="16"/>
      <c r="J100" s="16"/>
      <c r="K100" s="16"/>
      <c r="L100" s="16"/>
      <c r="M100" s="16"/>
    </row>
    <row r="101" spans="1:13" x14ac:dyDescent="0.2">
      <c r="A101" s="4">
        <v>35977</v>
      </c>
      <c r="B101" s="66">
        <f>[1]Output!$G101</f>
        <v>14.188256259000001</v>
      </c>
      <c r="C101" s="7">
        <f>[1]Output!$C101</f>
        <v>22.064255455499527</v>
      </c>
      <c r="D101" s="6">
        <f>[1]Output!$D101</f>
        <v>1.0673969674009622</v>
      </c>
      <c r="E101" s="66">
        <f>[1]Output!$H101</f>
        <v>13.292389516102357</v>
      </c>
      <c r="G101" s="16"/>
      <c r="I101" s="16"/>
      <c r="J101" s="16"/>
      <c r="K101" s="16"/>
      <c r="L101" s="16"/>
      <c r="M101" s="16"/>
    </row>
    <row r="102" spans="1:13" x14ac:dyDescent="0.2">
      <c r="A102" s="4">
        <v>36008</v>
      </c>
      <c r="B102" s="66">
        <f>[1]Output!$G102</f>
        <v>15.099451751</v>
      </c>
      <c r="C102" s="7">
        <f>[1]Output!$C102</f>
        <v>20.902233397939771</v>
      </c>
      <c r="D102" s="6">
        <f>[1]Output!$D102</f>
        <v>1.011182116970414</v>
      </c>
      <c r="E102" s="66">
        <f>[1]Output!$H102</f>
        <v>14.932475068130374</v>
      </c>
      <c r="G102" s="16"/>
      <c r="I102" s="16"/>
      <c r="J102" s="16"/>
      <c r="K102" s="16"/>
      <c r="L102" s="16"/>
      <c r="M102" s="16"/>
    </row>
    <row r="103" spans="1:13" x14ac:dyDescent="0.2">
      <c r="A103" s="4">
        <v>36039</v>
      </c>
      <c r="B103" s="66">
        <f>[1]Output!$G103</f>
        <v>16.726996858</v>
      </c>
      <c r="C103" s="7">
        <f>[1]Output!$C103</f>
        <v>21.001110649127856</v>
      </c>
      <c r="D103" s="6">
        <f>[1]Output!$D103</f>
        <v>1.0159654770197013</v>
      </c>
      <c r="E103" s="66">
        <f>[1]Output!$H103</f>
        <v>16.464139024751166</v>
      </c>
      <c r="G103" s="16"/>
      <c r="I103" s="16"/>
      <c r="J103" s="16"/>
      <c r="K103" s="16"/>
      <c r="L103" s="16"/>
      <c r="M103" s="16"/>
    </row>
    <row r="104" spans="1:13" x14ac:dyDescent="0.2">
      <c r="A104" s="4">
        <v>36069</v>
      </c>
      <c r="B104" s="66">
        <f>[1]Output!$G104</f>
        <v>17.977155706000001</v>
      </c>
      <c r="C104" s="7">
        <f>[1]Output!$C104</f>
        <v>21.622499424871606</v>
      </c>
      <c r="D104" s="6">
        <f>[1]Output!$D104</f>
        <v>1.0460262464004582</v>
      </c>
      <c r="E104" s="66">
        <f>[1]Output!$H104</f>
        <v>17.186142095250705</v>
      </c>
      <c r="G104" s="16"/>
      <c r="I104" s="16"/>
      <c r="J104" s="16"/>
      <c r="K104" s="16"/>
      <c r="L104" s="16"/>
      <c r="M104" s="16"/>
    </row>
    <row r="105" spans="1:13" x14ac:dyDescent="0.2">
      <c r="A105" s="4">
        <v>36100</v>
      </c>
      <c r="B105" s="66">
        <f>[1]Output!$G105</f>
        <v>13.501501682000001</v>
      </c>
      <c r="C105" s="7">
        <f>[1]Output!$C105</f>
        <v>19.239327316894439</v>
      </c>
      <c r="D105" s="6">
        <f>[1]Output!$D105</f>
        <v>0.93073612541813666</v>
      </c>
      <c r="E105" s="66">
        <f>[1]Output!$H105</f>
        <v>14.506261563592368</v>
      </c>
      <c r="G105" s="16"/>
      <c r="I105" s="16"/>
      <c r="J105" s="16"/>
      <c r="K105" s="16"/>
      <c r="L105" s="16"/>
      <c r="M105" s="16"/>
    </row>
    <row r="106" spans="1:13" x14ac:dyDescent="0.2">
      <c r="A106" s="4">
        <v>36130</v>
      </c>
      <c r="B106" s="66">
        <f>[1]Output!$G106</f>
        <v>15.241354297000001</v>
      </c>
      <c r="C106" s="7">
        <f>[1]Output!$C106</f>
        <v>19.373617721015727</v>
      </c>
      <c r="D106" s="6">
        <f>[1]Output!$D106</f>
        <v>0.93723265870924233</v>
      </c>
      <c r="E106" s="66">
        <f>[1]Output!$H106</f>
        <v>16.262081944509283</v>
      </c>
      <c r="G106" s="16"/>
      <c r="I106" s="16"/>
      <c r="J106" s="16"/>
      <c r="K106" s="16"/>
      <c r="L106" s="16"/>
      <c r="M106" s="16"/>
    </row>
    <row r="107" spans="1:13" x14ac:dyDescent="0.2">
      <c r="A107" s="4">
        <v>36161</v>
      </c>
      <c r="B107" s="66">
        <f>[1]Output!$G107</f>
        <v>16.234050382</v>
      </c>
      <c r="C107" s="7">
        <f>[1]Output!$C107</f>
        <v>19.480069618231518</v>
      </c>
      <c r="D107" s="6">
        <f>[1]Output!$D107</f>
        <v>0.94238245551482158</v>
      </c>
      <c r="E107" s="66">
        <f>[1]Output!$H107</f>
        <v>17.226605065701666</v>
      </c>
      <c r="G107" s="16"/>
      <c r="I107" s="16"/>
      <c r="J107" s="16"/>
      <c r="K107" s="16"/>
      <c r="L107" s="16"/>
      <c r="M107" s="16"/>
    </row>
    <row r="108" spans="1:13" x14ac:dyDescent="0.2">
      <c r="A108" s="4">
        <v>36192</v>
      </c>
      <c r="B108" s="66">
        <f>[1]Output!$G108</f>
        <v>14.549520444000001</v>
      </c>
      <c r="C108" s="7">
        <f>[1]Output!$C108</f>
        <v>19.052267512254854</v>
      </c>
      <c r="D108" s="6">
        <f>[1]Output!$D108</f>
        <v>0.9216867800369789</v>
      </c>
      <c r="E108" s="66">
        <f>[1]Output!$H108</f>
        <v>15.785753641184114</v>
      </c>
      <c r="G108" s="16"/>
      <c r="I108" s="16"/>
      <c r="J108" s="16"/>
      <c r="K108" s="16"/>
      <c r="L108" s="16"/>
      <c r="M108" s="16"/>
    </row>
    <row r="109" spans="1:13" x14ac:dyDescent="0.2">
      <c r="A109" s="4">
        <v>36220</v>
      </c>
      <c r="B109" s="66">
        <f>[1]Output!$G109</f>
        <v>18.002466158000001</v>
      </c>
      <c r="C109" s="7">
        <f>[1]Output!$C109</f>
        <v>22.868425653982037</v>
      </c>
      <c r="D109" s="6">
        <f>[1]Output!$D109</f>
        <v>1.1063001079517807</v>
      </c>
      <c r="E109" s="66">
        <f>[1]Output!$H109</f>
        <v>16.272678659798757</v>
      </c>
      <c r="G109" s="16"/>
      <c r="I109" s="16"/>
      <c r="J109" s="16"/>
      <c r="K109" s="16"/>
      <c r="L109" s="16"/>
      <c r="M109" s="16"/>
    </row>
    <row r="110" spans="1:13" x14ac:dyDescent="0.2">
      <c r="A110" s="4">
        <v>36251</v>
      </c>
      <c r="B110" s="66">
        <f>[1]Output!$G110</f>
        <v>18.518986276</v>
      </c>
      <c r="C110" s="7">
        <f>[1]Output!$C110</f>
        <v>20.912653220230212</v>
      </c>
      <c r="D110" s="6">
        <f>[1]Output!$D110</f>
        <v>1.0116861941071253</v>
      </c>
      <c r="E110" s="66">
        <f>[1]Output!$H110</f>
        <v>18.305069678591526</v>
      </c>
      <c r="G110" s="16"/>
      <c r="I110" s="16"/>
      <c r="J110" s="16"/>
      <c r="K110" s="16"/>
      <c r="L110" s="16"/>
      <c r="M110" s="16"/>
    </row>
    <row r="111" spans="1:13" x14ac:dyDescent="0.2">
      <c r="A111" s="4">
        <v>36281</v>
      </c>
      <c r="B111" s="66">
        <f>[1]Output!$G111</f>
        <v>15.949525559000001</v>
      </c>
      <c r="C111" s="7">
        <f>[1]Output!$C111</f>
        <v>19.74113612750412</v>
      </c>
      <c r="D111" s="6">
        <f>[1]Output!$D111</f>
        <v>0.95501200473525871</v>
      </c>
      <c r="E111" s="66">
        <f>[1]Output!$H111</f>
        <v>16.700863947172486</v>
      </c>
      <c r="G111" s="16"/>
      <c r="I111" s="16"/>
      <c r="J111" s="16"/>
      <c r="K111" s="16"/>
      <c r="L111" s="16"/>
      <c r="M111" s="16"/>
    </row>
    <row r="112" spans="1:13" x14ac:dyDescent="0.2">
      <c r="A112" s="4">
        <v>36312</v>
      </c>
      <c r="B112" s="66">
        <f>[1]Output!$G112</f>
        <v>16.126420906</v>
      </c>
      <c r="C112" s="7">
        <f>[1]Output!$C112</f>
        <v>22.026800728460135</v>
      </c>
      <c r="D112" s="6">
        <f>[1]Output!$D112</f>
        <v>1.0655850294392526</v>
      </c>
      <c r="E112" s="66">
        <f>[1]Output!$H112</f>
        <v>15.133865867547216</v>
      </c>
      <c r="G112" s="16"/>
      <c r="I112" s="16"/>
      <c r="J112" s="16"/>
      <c r="K112" s="16"/>
      <c r="L112" s="16"/>
      <c r="M112" s="16"/>
    </row>
    <row r="113" spans="1:13" x14ac:dyDescent="0.2">
      <c r="A113" s="4">
        <v>36342</v>
      </c>
      <c r="B113" s="66">
        <f>[1]Output!$G113</f>
        <v>15.359961089</v>
      </c>
      <c r="C113" s="7">
        <f>[1]Output!$C113</f>
        <v>21.088140703991222</v>
      </c>
      <c r="D113" s="6">
        <f>[1]Output!$D113</f>
        <v>1.0201757082156397</v>
      </c>
      <c r="E113" s="66">
        <f>[1]Output!$H113</f>
        <v>15.056191757266667</v>
      </c>
      <c r="G113" s="16"/>
      <c r="I113" s="16"/>
      <c r="J113" s="16"/>
      <c r="K113" s="16"/>
      <c r="L113" s="16"/>
      <c r="M113" s="16"/>
    </row>
    <row r="114" spans="1:13" x14ac:dyDescent="0.2">
      <c r="A114" s="4">
        <v>36373</v>
      </c>
      <c r="B114" s="66">
        <f>[1]Output!$G114</f>
        <v>15.818489325000002</v>
      </c>
      <c r="C114" s="7">
        <f>[1]Output!$C114</f>
        <v>21.914204710547843</v>
      </c>
      <c r="D114" s="6">
        <f>[1]Output!$D114</f>
        <v>1.0601380000435223</v>
      </c>
      <c r="E114" s="66">
        <f>[1]Output!$H114</f>
        <v>14.921160569992395</v>
      </c>
      <c r="G114" s="16"/>
      <c r="I114" s="16"/>
      <c r="J114" s="16"/>
      <c r="K114" s="16"/>
      <c r="L114" s="16"/>
      <c r="M114" s="16"/>
    </row>
    <row r="115" spans="1:13" x14ac:dyDescent="0.2">
      <c r="A115" s="4">
        <v>36404</v>
      </c>
      <c r="B115" s="66">
        <f>[1]Output!$G115</f>
        <v>16.447457414000002</v>
      </c>
      <c r="C115" s="7">
        <f>[1]Output!$C115</f>
        <v>21.028412140802217</v>
      </c>
      <c r="D115" s="6">
        <f>[1]Output!$D115</f>
        <v>1.0172862344537108</v>
      </c>
      <c r="E115" s="66">
        <f>[1]Output!$H115</f>
        <v>16.16797402437318</v>
      </c>
      <c r="G115" s="16"/>
      <c r="I115" s="16"/>
      <c r="J115" s="16"/>
      <c r="K115" s="16"/>
      <c r="L115" s="16"/>
      <c r="M115" s="16"/>
    </row>
    <row r="116" spans="1:13" x14ac:dyDescent="0.2">
      <c r="A116" s="4">
        <v>36434</v>
      </c>
      <c r="B116" s="66">
        <f>[1]Output!$G116</f>
        <v>18.831444036000001</v>
      </c>
      <c r="C116" s="7">
        <f>[1]Output!$C116</f>
        <v>20.583226620589166</v>
      </c>
      <c r="D116" s="6">
        <f>[1]Output!$D116</f>
        <v>0.99574960589333994</v>
      </c>
      <c r="E116" s="66">
        <f>[1]Output!$H116</f>
        <v>18.911826752977031</v>
      </c>
      <c r="G116" s="16"/>
      <c r="I116" s="16"/>
      <c r="J116" s="16"/>
      <c r="K116" s="16"/>
      <c r="L116" s="16"/>
      <c r="M116" s="16"/>
    </row>
    <row r="117" spans="1:13" x14ac:dyDescent="0.2">
      <c r="A117" s="4">
        <v>36465</v>
      </c>
      <c r="B117" s="66">
        <f>[1]Output!$G117</f>
        <v>18.406147409000003</v>
      </c>
      <c r="C117" s="7">
        <f>[1]Output!$C117</f>
        <v>20.251298629502514</v>
      </c>
      <c r="D117" s="6">
        <f>[1]Output!$D117</f>
        <v>0.97969200849124516</v>
      </c>
      <c r="E117" s="66">
        <f>[1]Output!$H117</f>
        <v>18.787687609441683</v>
      </c>
      <c r="G117" s="16"/>
      <c r="I117" s="16"/>
      <c r="J117" s="16"/>
      <c r="K117" s="16"/>
      <c r="L117" s="16"/>
      <c r="M117" s="16"/>
    </row>
    <row r="118" spans="1:13" x14ac:dyDescent="0.2">
      <c r="A118" s="4">
        <v>36495</v>
      </c>
      <c r="B118" s="66">
        <f>[1]Output!$G118</f>
        <v>19.669704236000001</v>
      </c>
      <c r="C118" s="7">
        <f>[1]Output!$C118</f>
        <v>19.167951468216476</v>
      </c>
      <c r="D118" s="6">
        <f>[1]Output!$D118</f>
        <v>0.92728319383935831</v>
      </c>
      <c r="E118" s="66">
        <f>[1]Output!$H118</f>
        <v>21.212186704860699</v>
      </c>
      <c r="G118" s="16"/>
      <c r="I118" s="16"/>
      <c r="J118" s="16"/>
      <c r="K118" s="16"/>
      <c r="L118" s="16"/>
      <c r="M118" s="16"/>
    </row>
    <row r="119" spans="1:13" x14ac:dyDescent="0.2">
      <c r="A119" s="4">
        <v>36526</v>
      </c>
      <c r="B119" s="66">
        <f>[1]Output!$G119</f>
        <v>21.484254618000001</v>
      </c>
      <c r="C119" s="7">
        <f>[1]Output!$C119</f>
        <v>20.48803804308773</v>
      </c>
      <c r="D119" s="6">
        <f>[1]Output!$D119</f>
        <v>0.99114469188837095</v>
      </c>
      <c r="E119" s="66">
        <f>[1]Output!$H119</f>
        <v>21.676204083853072</v>
      </c>
    </row>
    <row r="120" spans="1:13" x14ac:dyDescent="0.2">
      <c r="A120" s="4">
        <v>36557</v>
      </c>
      <c r="B120" s="66">
        <f>[1]Output!$G120</f>
        <v>20.917632140000002</v>
      </c>
      <c r="C120" s="7">
        <f>[1]Output!$C120</f>
        <v>20.064238824862926</v>
      </c>
      <c r="D120" s="6">
        <f>[1]Output!$D120</f>
        <v>0.97064266311008729</v>
      </c>
      <c r="E120" s="66">
        <f>[1]Output!$H120</f>
        <v>21.550291301823385</v>
      </c>
    </row>
    <row r="121" spans="1:13" x14ac:dyDescent="0.2">
      <c r="A121" s="4">
        <v>36586</v>
      </c>
      <c r="B121" s="66">
        <f>[1]Output!$G121</f>
        <v>26.182766564000001</v>
      </c>
      <c r="C121" s="7">
        <f>[1]Output!$C121</f>
        <v>23.085795289452157</v>
      </c>
      <c r="D121" s="6">
        <f>[1]Output!$D121</f>
        <v>1.1168157444378524</v>
      </c>
      <c r="E121" s="66">
        <f>[1]Output!$H121</f>
        <v>23.444123790696612</v>
      </c>
    </row>
    <row r="122" spans="1:13" x14ac:dyDescent="0.2">
      <c r="A122" s="4">
        <v>36617</v>
      </c>
      <c r="B122" s="66">
        <f>[1]Output!$G122</f>
        <v>20.140405405000003</v>
      </c>
      <c r="C122" s="7">
        <f>[1]Output!$C122</f>
        <v>18.781078874212248</v>
      </c>
      <c r="D122" s="6">
        <f>[1]Output!$D122</f>
        <v>0.9085675551248088</v>
      </c>
      <c r="E122" s="66">
        <f>[1]Output!$H122</f>
        <v>22.167207370984471</v>
      </c>
    </row>
    <row r="123" spans="1:13" x14ac:dyDescent="0.2">
      <c r="A123" s="4">
        <v>36647</v>
      </c>
      <c r="B123" s="66">
        <f>[1]Output!$G123</f>
        <v>19.919341288000002</v>
      </c>
      <c r="C123" s="7">
        <f>[1]Output!$C123</f>
        <v>21.807228522740015</v>
      </c>
      <c r="D123" s="6">
        <f>[1]Output!$D123</f>
        <v>1.0549628397631092</v>
      </c>
      <c r="E123" s="66">
        <f>[1]Output!$H123</f>
        <v>18.881557280702769</v>
      </c>
    </row>
    <row r="124" spans="1:13" x14ac:dyDescent="0.2">
      <c r="A124" s="4">
        <v>36678</v>
      </c>
      <c r="B124" s="66">
        <f>[1]Output!$G124</f>
        <v>21.703321017</v>
      </c>
      <c r="C124" s="7">
        <f>[1]Output!$C124</f>
        <v>21.994441198916228</v>
      </c>
      <c r="D124" s="6">
        <f>[1]Output!$D124</f>
        <v>1.0640195805723578</v>
      </c>
      <c r="E124" s="66">
        <f>[1]Output!$H124</f>
        <v>20.397482728020233</v>
      </c>
    </row>
    <row r="125" spans="1:13" x14ac:dyDescent="0.2">
      <c r="A125" s="4">
        <v>36708</v>
      </c>
      <c r="B125" s="66">
        <f>[1]Output!$G125</f>
        <v>19.076891454000002</v>
      </c>
      <c r="C125" s="7">
        <f>[1]Output!$C125</f>
        <v>19.197997128380557</v>
      </c>
      <c r="D125" s="6">
        <f>[1]Output!$D125</f>
        <v>0.92873670522601637</v>
      </c>
      <c r="E125" s="66">
        <f>[1]Output!$H125</f>
        <v>20.540688600605563</v>
      </c>
    </row>
    <row r="126" spans="1:13" x14ac:dyDescent="0.2">
      <c r="A126" s="4">
        <v>36739</v>
      </c>
      <c r="B126" s="66">
        <f>[1]Output!$G126</f>
        <v>20.379201651000002</v>
      </c>
      <c r="C126" s="7">
        <f>[1]Output!$C126</f>
        <v>23.103306540650678</v>
      </c>
      <c r="D126" s="6">
        <f>[1]Output!$D126</f>
        <v>1.117662881857123</v>
      </c>
      <c r="E126" s="66">
        <f>[1]Output!$H126</f>
        <v>18.233764386214258</v>
      </c>
    </row>
    <row r="127" spans="1:13" x14ac:dyDescent="0.2">
      <c r="A127" s="4">
        <v>36770</v>
      </c>
      <c r="B127" s="66">
        <f>[1]Output!$G127</f>
        <v>20.825856353000002</v>
      </c>
      <c r="C127" s="7">
        <f>[1]Output!$C127</f>
        <v>19.93153697416917</v>
      </c>
      <c r="D127" s="6">
        <f>[1]Output!$D127</f>
        <v>0.9642229788708121</v>
      </c>
      <c r="E127" s="66">
        <f>[1]Output!$H127</f>
        <v>21.598589547605336</v>
      </c>
    </row>
    <row r="128" spans="1:13" x14ac:dyDescent="0.2">
      <c r="A128" s="4">
        <v>36800</v>
      </c>
      <c r="B128" s="66">
        <f>[1]Output!$G128</f>
        <v>25.972211976000001</v>
      </c>
      <c r="C128" s="7">
        <f>[1]Output!$C128</f>
        <v>21.502971269727453</v>
      </c>
      <c r="D128" s="6">
        <f>[1]Output!$D128</f>
        <v>1.0402438627357466</v>
      </c>
      <c r="E128" s="66">
        <f>[1]Output!$H128</f>
        <v>24.967426299152056</v>
      </c>
    </row>
    <row r="129" spans="1:5" x14ac:dyDescent="0.2">
      <c r="A129" s="4">
        <v>36831</v>
      </c>
      <c r="B129" s="66">
        <f>[1]Output!$G129</f>
        <v>21.700515606</v>
      </c>
      <c r="C129" s="7">
        <f>[1]Output!$C129</f>
        <v>20.428429146997274</v>
      </c>
      <c r="D129" s="6">
        <f>[1]Output!$D129</f>
        <v>0.98826100723173727</v>
      </c>
      <c r="E129" s="66">
        <f>[1]Output!$H129</f>
        <v>21.958283740027646</v>
      </c>
    </row>
    <row r="130" spans="1:5" x14ac:dyDescent="0.2">
      <c r="A130" s="4">
        <v>36861</v>
      </c>
      <c r="B130" s="66">
        <f>[1]Output!$G130</f>
        <v>24.175307011000001</v>
      </c>
      <c r="C130" s="7">
        <f>[1]Output!$C130</f>
        <v>18.259424155484087</v>
      </c>
      <c r="D130" s="6">
        <f>[1]Output!$D130</f>
        <v>0.88333159527454996</v>
      </c>
      <c r="E130" s="66">
        <f>[1]Output!$H130</f>
        <v>27.368325938218057</v>
      </c>
    </row>
    <row r="131" spans="1:5" x14ac:dyDescent="0.2">
      <c r="A131" s="4">
        <v>36892</v>
      </c>
      <c r="B131" s="66">
        <f>[1]Output!$G131</f>
        <v>27.844005557000003</v>
      </c>
      <c r="C131" s="7">
        <f>[1]Output!$C131</f>
        <v>21.701885565514967</v>
      </c>
      <c r="D131" s="6">
        <f>[1]Output!$D131</f>
        <v>1.0498666898700912</v>
      </c>
      <c r="E131" s="66">
        <f>[1]Output!$H131</f>
        <v>26.521467749820097</v>
      </c>
    </row>
    <row r="132" spans="1:5" x14ac:dyDescent="0.2">
      <c r="A132" s="4">
        <v>36923</v>
      </c>
      <c r="B132" s="66">
        <f>[1]Output!$G132</f>
        <v>21.631058254000003</v>
      </c>
      <c r="C132" s="7">
        <f>[1]Output!$C132</f>
        <v>19.052267512254854</v>
      </c>
      <c r="D132" s="6">
        <f>[1]Output!$D132</f>
        <v>0.9216867800369789</v>
      </c>
      <c r="E132" s="66">
        <f>[1]Output!$H132</f>
        <v>23.468990466731167</v>
      </c>
    </row>
    <row r="133" spans="1:5" x14ac:dyDescent="0.2">
      <c r="A133" s="4">
        <v>36951</v>
      </c>
      <c r="B133" s="66">
        <f>[1]Output!$G133</f>
        <v>27.970177009</v>
      </c>
      <c r="C133" s="7">
        <f>[1]Output!$C133</f>
        <v>22.033732865691995</v>
      </c>
      <c r="D133" s="6">
        <f>[1]Output!$D133</f>
        <v>1.0659203837082338</v>
      </c>
      <c r="E133" s="66">
        <f>[1]Output!$H133</f>
        <v>26.24039978642163</v>
      </c>
    </row>
    <row r="134" spans="1:5" x14ac:dyDescent="0.2">
      <c r="A134" s="4">
        <v>36982</v>
      </c>
      <c r="B134" s="66">
        <f>[1]Output!$G134</f>
        <v>25.529158376000002</v>
      </c>
      <c r="C134" s="7">
        <f>[1]Output!$C134</f>
        <v>19.683312272152023</v>
      </c>
      <c r="D134" s="6">
        <f>[1]Output!$D134</f>
        <v>0.95221467454794539</v>
      </c>
      <c r="E134" s="66">
        <f>[1]Output!$H134</f>
        <v>26.810297150818137</v>
      </c>
    </row>
    <row r="135" spans="1:5" x14ac:dyDescent="0.2">
      <c r="A135" s="4">
        <v>37012</v>
      </c>
      <c r="B135" s="66">
        <f>[1]Output!$G135</f>
        <v>24.568456264000002</v>
      </c>
      <c r="C135" s="7">
        <f>[1]Output!$C135</f>
        <v>21.904976262306921</v>
      </c>
      <c r="D135" s="6">
        <f>[1]Output!$D135</f>
        <v>1.0596915577112151</v>
      </c>
      <c r="E135" s="66">
        <f>[1]Output!$H135</f>
        <v>23.184535240673629</v>
      </c>
    </row>
    <row r="136" spans="1:5" x14ac:dyDescent="0.2">
      <c r="A136" s="4">
        <v>37043</v>
      </c>
      <c r="B136" s="66">
        <f>[1]Output!$G136</f>
        <v>24.674212853</v>
      </c>
      <c r="C136" s="7">
        <f>[1]Output!$C136</f>
        <v>20.994460061409555</v>
      </c>
      <c r="D136" s="6">
        <f>[1]Output!$D136</f>
        <v>1.0156437432011156</v>
      </c>
      <c r="E136" s="66">
        <f>[1]Output!$H136</f>
        <v>24.294161233378528</v>
      </c>
    </row>
    <row r="137" spans="1:5" x14ac:dyDescent="0.2">
      <c r="A137" s="4">
        <v>37073</v>
      </c>
      <c r="B137" s="66">
        <f>[1]Output!$G137</f>
        <v>23.878290578000001</v>
      </c>
      <c r="C137" s="7">
        <f>[1]Output!$C137</f>
        <v>19.827698475221318</v>
      </c>
      <c r="D137" s="6">
        <f>[1]Output!$D137</f>
        <v>0.95919960977957097</v>
      </c>
      <c r="E137" s="66">
        <f>[1]Output!$H137</f>
        <v>24.893974449684521</v>
      </c>
    </row>
    <row r="138" spans="1:5" x14ac:dyDescent="0.2">
      <c r="A138" s="4">
        <v>37104</v>
      </c>
      <c r="B138" s="66">
        <f>[1]Output!$G138</f>
        <v>23.590734146000003</v>
      </c>
      <c r="C138" s="7">
        <f>[1]Output!$C138</f>
        <v>22.986495314956368</v>
      </c>
      <c r="D138" s="6">
        <f>[1]Output!$D138</f>
        <v>1.1120119344088411</v>
      </c>
      <c r="E138" s="66">
        <f>[1]Output!$H138</f>
        <v>21.214461298512163</v>
      </c>
    </row>
    <row r="139" spans="1:5" x14ac:dyDescent="0.2">
      <c r="A139" s="4">
        <v>37135</v>
      </c>
      <c r="B139" s="66">
        <f>[1]Output!$G139</f>
        <v>25.416713787000003</v>
      </c>
      <c r="C139" s="7">
        <f>[1]Output!$C139</f>
        <v>14.938610285195175</v>
      </c>
      <c r="D139" s="6">
        <f>[1]Output!$D139</f>
        <v>0.72268141328230251</v>
      </c>
      <c r="E139" s="66">
        <f>[1]Output!$H139</f>
        <v>35.17001173665362</v>
      </c>
    </row>
    <row r="140" spans="1:5" x14ac:dyDescent="0.2">
      <c r="A140" s="4">
        <v>37165</v>
      </c>
      <c r="B140" s="66">
        <f>[1]Output!$G140</f>
        <v>30.228520868</v>
      </c>
      <c r="C140" s="7">
        <f>[1]Output!$C140</f>
        <v>22.555033693487619</v>
      </c>
      <c r="D140" s="6">
        <f>[1]Output!$D140</f>
        <v>1.0911392234653654</v>
      </c>
      <c r="E140" s="66">
        <f>[1]Output!$H140</f>
        <v>27.703633246724269</v>
      </c>
    </row>
    <row r="141" spans="1:5" x14ac:dyDescent="0.2">
      <c r="A141" s="4">
        <v>37196</v>
      </c>
      <c r="B141" s="66">
        <f>[1]Output!$G141</f>
        <v>26.671824069000003</v>
      </c>
      <c r="C141" s="7">
        <f>[1]Output!$C141</f>
        <v>20.37082678464666</v>
      </c>
      <c r="D141" s="6">
        <f>[1]Output!$D141</f>
        <v>0.98547439215595622</v>
      </c>
      <c r="E141" s="66">
        <f>[1]Output!$H141</f>
        <v>27.064959050482415</v>
      </c>
    </row>
    <row r="142" spans="1:5" x14ac:dyDescent="0.2">
      <c r="A142" s="4">
        <v>37226</v>
      </c>
      <c r="B142" s="66">
        <f>[1]Output!$G142</f>
        <v>25.506104132000001</v>
      </c>
      <c r="C142" s="7">
        <f>[1]Output!$C142</f>
        <v>17.847294291933363</v>
      </c>
      <c r="D142" s="6">
        <f>[1]Output!$D142</f>
        <v>0.86339409194856442</v>
      </c>
      <c r="E142" s="66">
        <f>[1]Output!$H142</f>
        <v>29.541670912336397</v>
      </c>
    </row>
    <row r="143" spans="1:5" x14ac:dyDescent="0.2">
      <c r="A143" s="4">
        <v>37257</v>
      </c>
      <c r="B143" s="66">
        <f>[1]Output!$G143</f>
        <v>29.943225121000001</v>
      </c>
      <c r="C143" s="7">
        <f>[1]Output!$C143</f>
        <v>21.293508321869737</v>
      </c>
      <c r="D143" s="6">
        <f>[1]Output!$D143</f>
        <v>1.0301107260986586</v>
      </c>
      <c r="E143" s="66">
        <f>[1]Output!$H143</f>
        <v>29.067967512972189</v>
      </c>
    </row>
    <row r="144" spans="1:5" x14ac:dyDescent="0.2">
      <c r="A144" s="4">
        <v>37288</v>
      </c>
      <c r="B144" s="66">
        <f>[1]Output!$G144</f>
        <v>26.254804264000001</v>
      </c>
      <c r="C144" s="7">
        <f>[1]Output!$C144</f>
        <v>19.052267512254858</v>
      </c>
      <c r="D144" s="6">
        <f>[1]Output!$D144</f>
        <v>0.92168678003697913</v>
      </c>
      <c r="E144" s="66">
        <f>[1]Output!$H144</f>
        <v>28.4856036048891</v>
      </c>
    </row>
    <row r="145" spans="1:5" x14ac:dyDescent="0.2">
      <c r="A145" s="4">
        <v>37316</v>
      </c>
      <c r="B145" s="66">
        <f>[1]Output!$G145</f>
        <v>26.742865285000001</v>
      </c>
      <c r="C145" s="7">
        <f>[1]Output!$C145</f>
        <v>19.872715198407533</v>
      </c>
      <c r="D145" s="6">
        <f>[1]Output!$D145</f>
        <v>0.96137737253744904</v>
      </c>
      <c r="E145" s="66">
        <f>[1]Output!$H145</f>
        <v>27.817240189890441</v>
      </c>
    </row>
    <row r="146" spans="1:5" x14ac:dyDescent="0.2">
      <c r="A146" s="4">
        <v>37347</v>
      </c>
      <c r="B146" s="66">
        <f>[1]Output!$G146</f>
        <v>28.760819087000002</v>
      </c>
      <c r="C146" s="7">
        <f>[1]Output!$C146</f>
        <v>21.817028447762119</v>
      </c>
      <c r="D146" s="6">
        <f>[1]Output!$D146</f>
        <v>1.0554369282847205</v>
      </c>
      <c r="E146" s="66">
        <f>[1]Output!$H146</f>
        <v>27.250154240615434</v>
      </c>
    </row>
    <row r="147" spans="1:5" x14ac:dyDescent="0.2">
      <c r="A147" s="4">
        <v>37377</v>
      </c>
      <c r="B147" s="66">
        <f>[1]Output!$G147</f>
        <v>27.152057629000002</v>
      </c>
      <c r="C147" s="7">
        <f>[1]Output!$C147</f>
        <v>21.8874650111084</v>
      </c>
      <c r="D147" s="6">
        <f>[1]Output!$D147</f>
        <v>1.0588444202919447</v>
      </c>
      <c r="E147" s="66">
        <f>[1]Output!$H147</f>
        <v>25.643104037431328</v>
      </c>
    </row>
    <row r="148" spans="1:5" x14ac:dyDescent="0.2">
      <c r="A148" s="4">
        <v>37408</v>
      </c>
      <c r="B148" s="66">
        <f>[1]Output!$G148</f>
        <v>31.739602182000002</v>
      </c>
      <c r="C148" s="7">
        <f>[1]Output!$C148</f>
        <v>20</v>
      </c>
      <c r="D148" s="6">
        <f>[1]Output!$D148</f>
        <v>0.96753499754727768</v>
      </c>
      <c r="E148" s="66">
        <f>[1]Output!$H148</f>
        <v>32.804603722305224</v>
      </c>
    </row>
    <row r="149" spans="1:5" x14ac:dyDescent="0.2">
      <c r="A149" s="4">
        <v>37438</v>
      </c>
      <c r="B149" s="66">
        <f>[1]Output!$G149</f>
        <v>41.498590228000005</v>
      </c>
      <c r="C149" s="7">
        <f>[1]Output!$C149</f>
        <v>21.163240995372117</v>
      </c>
      <c r="D149" s="6">
        <f>[1]Output!$D149</f>
        <v>1.0238088162274905</v>
      </c>
      <c r="E149" s="66">
        <f>[1]Output!$H149</f>
        <v>40.533534748131146</v>
      </c>
    </row>
    <row r="150" spans="1:5" x14ac:dyDescent="0.2">
      <c r="A150" s="4">
        <v>37469</v>
      </c>
      <c r="B150" s="66">
        <f>[1]Output!$G150</f>
        <v>29.510537263000003</v>
      </c>
      <c r="C150" s="7">
        <f>[1]Output!$C150</f>
        <v>21.934432891196206</v>
      </c>
      <c r="D150" s="6">
        <f>[1]Output!$D150</f>
        <v>1.0611165736792225</v>
      </c>
      <c r="E150" s="66">
        <f>[1]Output!$H150</f>
        <v>27.810834356000825</v>
      </c>
    </row>
    <row r="151" spans="1:5" x14ac:dyDescent="0.2">
      <c r="A151" s="4">
        <v>37500</v>
      </c>
      <c r="B151" s="66">
        <f>[1]Output!$G151</f>
        <v>28.180247865000002</v>
      </c>
      <c r="C151" s="7">
        <f>[1]Output!$C151</f>
        <v>19.938610285195175</v>
      </c>
      <c r="D151" s="6">
        <f>[1]Output!$D151</f>
        <v>0.96456516266912196</v>
      </c>
      <c r="E151" s="66">
        <f>[1]Output!$H151</f>
        <v>29.215494147663684</v>
      </c>
    </row>
    <row r="152" spans="1:5" x14ac:dyDescent="0.2">
      <c r="A152" s="4">
        <v>37530</v>
      </c>
      <c r="B152" s="66">
        <f>[1]Output!$G152</f>
        <v>38.060914050000001</v>
      </c>
      <c r="C152" s="7">
        <f>[1]Output!$C152</f>
        <v>22.692073099830289</v>
      </c>
      <c r="D152" s="6">
        <f>[1]Output!$D152</f>
        <v>1.0977687445493471</v>
      </c>
      <c r="E152" s="66">
        <f>[1]Output!$H152</f>
        <v>34.671158419275869</v>
      </c>
    </row>
    <row r="153" spans="1:5" x14ac:dyDescent="0.2">
      <c r="A153" s="4">
        <v>37561</v>
      </c>
      <c r="B153" s="66">
        <f>[1]Output!$G153</f>
        <v>29.087289734000002</v>
      </c>
      <c r="C153" s="7">
        <f>[1]Output!$C153</f>
        <v>19.23558543509732</v>
      </c>
      <c r="D153" s="6">
        <f>[1]Output!$D153</f>
        <v>0.93055510533836683</v>
      </c>
      <c r="E153" s="66">
        <f>[1]Output!$H153</f>
        <v>31.257998120834909</v>
      </c>
    </row>
    <row r="154" spans="1:5" x14ac:dyDescent="0.2">
      <c r="A154" s="4">
        <v>37591</v>
      </c>
      <c r="B154" s="66">
        <f>[1]Output!$G154</f>
        <v>26.204947813</v>
      </c>
      <c r="C154" s="7">
        <f>[1]Output!$C154</f>
        <v>18.352678300136805</v>
      </c>
      <c r="D154" s="6">
        <f>[1]Output!$D154</f>
        <v>0.88784292770544204</v>
      </c>
      <c r="E154" s="66">
        <f>[1]Output!$H154</f>
        <v>29.515297126626397</v>
      </c>
    </row>
    <row r="155" spans="1:5" x14ac:dyDescent="0.2">
      <c r="A155" s="4">
        <v>37622</v>
      </c>
      <c r="B155" s="66">
        <f>[1]Output!$G155</f>
        <v>30.969338700000002</v>
      </c>
      <c r="C155" s="7">
        <f>[1]Output!$C155</f>
        <v>21.378402544501732</v>
      </c>
      <c r="D155" s="6">
        <f>[1]Output!$D155</f>
        <v>1.03421763267296</v>
      </c>
      <c r="E155" s="66">
        <f>[1]Output!$H155</f>
        <v>29.944701890219193</v>
      </c>
    </row>
    <row r="156" spans="1:5" x14ac:dyDescent="0.2">
      <c r="A156" s="4">
        <v>37653</v>
      </c>
      <c r="B156" s="66">
        <f>[1]Output!$G156</f>
        <v>25.391557145</v>
      </c>
      <c r="C156" s="7">
        <f>[1]Output!$C156</f>
        <v>19.052267512254854</v>
      </c>
      <c r="D156" s="6">
        <f>[1]Output!$D156</f>
        <v>0.9216867800369789</v>
      </c>
      <c r="E156" s="66">
        <f>[1]Output!$H156</f>
        <v>27.549008725047862</v>
      </c>
    </row>
    <row r="157" spans="1:5" x14ac:dyDescent="0.2">
      <c r="A157" s="4">
        <v>37681</v>
      </c>
      <c r="B157" s="66">
        <f>[1]Output!$G157</f>
        <v>30.224560674000003</v>
      </c>
      <c r="C157" s="7">
        <f>[1]Output!$C157</f>
        <v>20.902233397939771</v>
      </c>
      <c r="D157" s="6">
        <f>[1]Output!$D157</f>
        <v>1.011182116970414</v>
      </c>
      <c r="E157" s="66">
        <f>[1]Output!$H157</f>
        <v>29.890323579451056</v>
      </c>
    </row>
    <row r="158" spans="1:5" x14ac:dyDescent="0.2">
      <c r="A158" s="4">
        <v>37712</v>
      </c>
      <c r="B158" s="66">
        <f>[1]Output!$G158</f>
        <v>29.876910724000002</v>
      </c>
      <c r="C158" s="7">
        <f>[1]Output!$C158</f>
        <v>20.84511261058049</v>
      </c>
      <c r="D158" s="6">
        <f>[1]Output!$D158</f>
        <v>1.0084187989275362</v>
      </c>
      <c r="E158" s="66">
        <f>[1]Output!$H158</f>
        <v>29.627482902713044</v>
      </c>
    </row>
    <row r="159" spans="1:5" x14ac:dyDescent="0.2">
      <c r="A159" s="4">
        <v>37742</v>
      </c>
      <c r="B159" s="66">
        <f>[1]Output!$G159</f>
        <v>31.261541159000004</v>
      </c>
      <c r="C159" s="7">
        <f>[1]Output!$C159</f>
        <v>20.835402587348234</v>
      </c>
      <c r="D159" s="6">
        <f>[1]Output!$D159</f>
        <v>1.0079490595623259</v>
      </c>
      <c r="E159" s="66">
        <f>[1]Output!$H159</f>
        <v>31.015001068183413</v>
      </c>
    </row>
    <row r="160" spans="1:5" x14ac:dyDescent="0.2">
      <c r="A160" s="4">
        <v>37773</v>
      </c>
      <c r="B160" s="66">
        <f>[1]Output!$G160</f>
        <v>31.842425762000001</v>
      </c>
      <c r="C160" s="7">
        <f>[1]Output!$C160</f>
        <v>20.902233397939771</v>
      </c>
      <c r="D160" s="6">
        <f>[1]Output!$D160</f>
        <v>1.011182116970414</v>
      </c>
      <c r="E160" s="66">
        <f>[1]Output!$H160</f>
        <v>31.490297571126519</v>
      </c>
    </row>
    <row r="161" spans="1:5" x14ac:dyDescent="0.2">
      <c r="A161" s="4">
        <v>37803</v>
      </c>
      <c r="B161" s="66">
        <f>[1]Output!$G161</f>
        <v>31.924518728000002</v>
      </c>
      <c r="C161" s="7">
        <f>[1]Output!$C161</f>
        <v>21.85980038505167</v>
      </c>
      <c r="D161" s="6">
        <f>[1]Output!$D161</f>
        <v>1.0575060955967475</v>
      </c>
      <c r="E161" s="66">
        <f>[1]Output!$H161</f>
        <v>30.188496180710043</v>
      </c>
    </row>
    <row r="162" spans="1:5" x14ac:dyDescent="0.2">
      <c r="A162" s="4">
        <v>37834</v>
      </c>
      <c r="B162" s="66">
        <f>[1]Output!$G162</f>
        <v>25.207009621000001</v>
      </c>
      <c r="C162" s="7">
        <f>[1]Output!$C162</f>
        <v>20.895160086913766</v>
      </c>
      <c r="D162" s="6">
        <f>[1]Output!$D162</f>
        <v>1.0108399331721043</v>
      </c>
      <c r="E162" s="66">
        <f>[1]Output!$H162</f>
        <v>24.936697486711072</v>
      </c>
    </row>
    <row r="163" spans="1:5" x14ac:dyDescent="0.2">
      <c r="A163" s="4">
        <v>37865</v>
      </c>
      <c r="B163" s="66">
        <f>[1]Output!$G163</f>
        <v>30.171336113000002</v>
      </c>
      <c r="C163" s="7">
        <f>[1]Output!$C163</f>
        <v>20.95058159780325</v>
      </c>
      <c r="D163" s="6">
        <f>[1]Output!$D163</f>
        <v>1.0135210457422306</v>
      </c>
      <c r="E163" s="66">
        <f>[1]Output!$H163</f>
        <v>29.768830395529346</v>
      </c>
    </row>
    <row r="164" spans="1:5" x14ac:dyDescent="0.2">
      <c r="A164" s="4">
        <v>37895</v>
      </c>
      <c r="B164" s="66">
        <f>[1]Output!$G164</f>
        <v>32.891088624000005</v>
      </c>
      <c r="C164" s="7">
        <f>[1]Output!$C164</f>
        <v>22.674561848631768</v>
      </c>
      <c r="D164" s="6">
        <f>[1]Output!$D164</f>
        <v>1.0969216071300767</v>
      </c>
      <c r="E164" s="66">
        <f>[1]Output!$H164</f>
        <v>29.984903579440264</v>
      </c>
    </row>
    <row r="165" spans="1:5" x14ac:dyDescent="0.2">
      <c r="A165" s="4">
        <v>37926</v>
      </c>
      <c r="B165" s="66">
        <f>[1]Output!$G165</f>
        <v>24.572365351000002</v>
      </c>
      <c r="C165" s="7">
        <f>[1]Output!$C165</f>
        <v>18.241125373687765</v>
      </c>
      <c r="D165" s="6">
        <f>[1]Output!$D165</f>
        <v>0.88244635968452889</v>
      </c>
      <c r="E165" s="66">
        <f>[1]Output!$H165</f>
        <v>27.845732583433769</v>
      </c>
    </row>
    <row r="166" spans="1:5" x14ac:dyDescent="0.2">
      <c r="A166" s="4">
        <v>37956</v>
      </c>
      <c r="B166" s="66">
        <f>[1]Output!$G166</f>
        <v>28.065196767000003</v>
      </c>
      <c r="C166" s="7">
        <f>[1]Output!$C166</f>
        <v>19.589241836462861</v>
      </c>
      <c r="D166" s="6">
        <f>[1]Output!$D166</f>
        <v>0.94766385260975616</v>
      </c>
      <c r="E166" s="66">
        <f>[1]Output!$H166</f>
        <v>29.615139049264897</v>
      </c>
    </row>
    <row r="167" spans="1:5" x14ac:dyDescent="0.2">
      <c r="A167" s="4">
        <v>37987</v>
      </c>
      <c r="B167" s="66">
        <f>[1]Output!$G167</f>
        <v>33.401117984000003</v>
      </c>
      <c r="C167" s="7">
        <f>[1]Output!$C167</f>
        <v>20.207323819561466</v>
      </c>
      <c r="D167" s="6">
        <f>[1]Output!$D167</f>
        <v>0.97756465010982252</v>
      </c>
      <c r="E167" s="66">
        <f>[1]Output!$H167</f>
        <v>34.167681881958011</v>
      </c>
    </row>
    <row r="168" spans="1:5" x14ac:dyDescent="0.2">
      <c r="A168" s="4">
        <v>38018</v>
      </c>
      <c r="B168" s="66">
        <f>[1]Output!$G168</f>
        <v>28.219808424</v>
      </c>
      <c r="C168" s="7">
        <f>[1]Output!$C168</f>
        <v>19.052267512254854</v>
      </c>
      <c r="D168" s="6">
        <f>[1]Output!$D168</f>
        <v>0.9216867800369789</v>
      </c>
      <c r="E168" s="66">
        <f>[1]Output!$H168</f>
        <v>30.617568826220765</v>
      </c>
    </row>
    <row r="169" spans="1:5" x14ac:dyDescent="0.2">
      <c r="A169" s="4">
        <v>38047</v>
      </c>
      <c r="B169" s="66">
        <f>[1]Output!$G169</f>
        <v>34.114416814000002</v>
      </c>
      <c r="C169" s="7">
        <f>[1]Output!$C169</f>
        <v>22.966267134308008</v>
      </c>
      <c r="D169" s="6">
        <f>[1]Output!$D169</f>
        <v>1.1110333607731411</v>
      </c>
      <c r="E169" s="66">
        <f>[1]Output!$H169</f>
        <v>30.705123732972886</v>
      </c>
    </row>
    <row r="170" spans="1:5" x14ac:dyDescent="0.2">
      <c r="A170" s="4">
        <v>38078</v>
      </c>
      <c r="B170" s="66">
        <f>[1]Output!$G170</f>
        <v>32.174532881000005</v>
      </c>
      <c r="C170" s="7">
        <f>[1]Output!$C170</f>
        <v>20.814811739904243</v>
      </c>
      <c r="D170" s="6">
        <f>[1]Output!$D170</f>
        <v>1.006952941285765</v>
      </c>
      <c r="E170" s="66">
        <f>[1]Output!$H170</f>
        <v>31.952369928943021</v>
      </c>
    </row>
    <row r="171" spans="1:5" x14ac:dyDescent="0.2">
      <c r="A171" s="4">
        <v>38108</v>
      </c>
      <c r="B171" s="66">
        <f>[1]Output!$G171</f>
        <v>30.105487464000003</v>
      </c>
      <c r="C171" s="7">
        <f>[1]Output!$C171</f>
        <v>19.74113612750412</v>
      </c>
      <c r="D171" s="6">
        <f>[1]Output!$D171</f>
        <v>0.95501200473525871</v>
      </c>
      <c r="E171" s="66">
        <f>[1]Output!$H171</f>
        <v>31.523674377627977</v>
      </c>
    </row>
    <row r="172" spans="1:5" x14ac:dyDescent="0.2">
      <c r="A172" s="4">
        <v>38139</v>
      </c>
      <c r="B172" s="66">
        <f>[1]Output!$G172</f>
        <v>28.935464709000001</v>
      </c>
      <c r="C172" s="7">
        <f>[1]Output!$C172</f>
        <v>22.026800728460135</v>
      </c>
      <c r="D172" s="6">
        <f>[1]Output!$D172</f>
        <v>1.0655850294392526</v>
      </c>
      <c r="E172" s="66">
        <f>[1]Output!$H172</f>
        <v>27.154533809682775</v>
      </c>
    </row>
    <row r="173" spans="1:5" x14ac:dyDescent="0.2">
      <c r="A173" s="4">
        <v>38169</v>
      </c>
      <c r="B173" s="66">
        <f>[1]Output!$G173</f>
        <v>29.927647185000001</v>
      </c>
      <c r="C173" s="7">
        <f>[1]Output!$C173</f>
        <v>21.088140703991222</v>
      </c>
      <c r="D173" s="6">
        <f>[1]Output!$D173</f>
        <v>1.0201757082156397</v>
      </c>
      <c r="E173" s="66">
        <f>[1]Output!$H173</f>
        <v>29.335777105833657</v>
      </c>
    </row>
    <row r="174" spans="1:5" x14ac:dyDescent="0.2">
      <c r="A174" s="4">
        <v>38200</v>
      </c>
      <c r="B174" s="66">
        <f>[1]Output!$G174</f>
        <v>27.512945934000001</v>
      </c>
      <c r="C174" s="7">
        <f>[1]Output!$C174</f>
        <v>21.914204710547843</v>
      </c>
      <c r="D174" s="6">
        <f>[1]Output!$D174</f>
        <v>1.0601380000435223</v>
      </c>
      <c r="E174" s="66">
        <f>[1]Output!$H174</f>
        <v>25.95223068399633</v>
      </c>
    </row>
    <row r="175" spans="1:5" x14ac:dyDescent="0.2">
      <c r="A175" s="4">
        <v>38231</v>
      </c>
      <c r="B175" s="66">
        <f>[1]Output!$G175</f>
        <v>27.997327555000002</v>
      </c>
      <c r="C175" s="7">
        <f>[1]Output!$C175</f>
        <v>21.028412140802217</v>
      </c>
      <c r="D175" s="6">
        <f>[1]Output!$D175</f>
        <v>1.0172862344537108</v>
      </c>
      <c r="E175" s="66">
        <f>[1]Output!$H175</f>
        <v>27.52158301840656</v>
      </c>
    </row>
    <row r="176" spans="1:5" x14ac:dyDescent="0.2">
      <c r="A176" s="4">
        <v>38261</v>
      </c>
      <c r="B176" s="66">
        <f>[1]Output!$G176</f>
        <v>32.784492494000006</v>
      </c>
      <c r="C176" s="7">
        <f>[1]Output!$C176</f>
        <v>20.583226620589166</v>
      </c>
      <c r="D176" s="6">
        <f>[1]Output!$D176</f>
        <v>0.99574960589333994</v>
      </c>
      <c r="E176" s="66">
        <f>[1]Output!$H176</f>
        <v>32.924434315580065</v>
      </c>
    </row>
    <row r="177" spans="1:5" x14ac:dyDescent="0.2">
      <c r="A177" s="4">
        <v>38292</v>
      </c>
      <c r="B177" s="66">
        <f>[1]Output!$G177</f>
        <v>31.802235189000001</v>
      </c>
      <c r="C177" s="7">
        <f>[1]Output!$C177</f>
        <v>20.251298629502514</v>
      </c>
      <c r="D177" s="6">
        <f>[1]Output!$D177</f>
        <v>0.97969200849124516</v>
      </c>
      <c r="E177" s="66">
        <f>[1]Output!$H177</f>
        <v>32.4614622895377</v>
      </c>
    </row>
    <row r="178" spans="1:5" x14ac:dyDescent="0.2">
      <c r="A178" s="4">
        <v>38322</v>
      </c>
      <c r="B178" s="66">
        <f>[1]Output!$G178</f>
        <v>32.656786257</v>
      </c>
      <c r="C178" s="7">
        <f>[1]Output!$C178</f>
        <v>19.167951468216476</v>
      </c>
      <c r="D178" s="6">
        <f>[1]Output!$D178</f>
        <v>0.92728319383935831</v>
      </c>
      <c r="E178" s="66">
        <f>[1]Output!$H178</f>
        <v>35.217705307249894</v>
      </c>
    </row>
    <row r="179" spans="1:5" x14ac:dyDescent="0.2">
      <c r="A179" s="4">
        <v>38353</v>
      </c>
      <c r="B179" s="66">
        <f>[1]Output!$G179</f>
        <v>32.873655599000003</v>
      </c>
      <c r="C179" s="7">
        <f>[1]Output!$C179</f>
        <v>20.48803804308773</v>
      </c>
      <c r="D179" s="6">
        <f>[1]Output!$D179</f>
        <v>0.99114469188837095</v>
      </c>
      <c r="E179" s="66">
        <f>[1]Output!$H179</f>
        <v>33.167362815985747</v>
      </c>
    </row>
    <row r="180" spans="1:5" x14ac:dyDescent="0.2">
      <c r="A180" s="4">
        <v>38384</v>
      </c>
      <c r="B180" s="66">
        <f>[1]Output!$G180</f>
        <v>30.421999961000001</v>
      </c>
      <c r="C180" s="7">
        <f>[1]Output!$C180</f>
        <v>19.052267512254854</v>
      </c>
      <c r="D180" s="6">
        <f>[1]Output!$D180</f>
        <v>0.9216867800369789</v>
      </c>
      <c r="E180" s="66">
        <f>[1]Output!$H180</f>
        <v>33.00687459114846</v>
      </c>
    </row>
    <row r="181" spans="1:5" x14ac:dyDescent="0.2">
      <c r="A181" s="4">
        <v>38412</v>
      </c>
      <c r="B181" s="66">
        <f>[1]Output!$G181</f>
        <v>37.693856019000002</v>
      </c>
      <c r="C181" s="7">
        <f>[1]Output!$C181</f>
        <v>21.884385414862933</v>
      </c>
      <c r="D181" s="6">
        <f>[1]Output!$D181</f>
        <v>1.0586954394346544</v>
      </c>
      <c r="E181" s="66">
        <f>[1]Output!$H181</f>
        <v>35.604060067670268</v>
      </c>
    </row>
    <row r="182" spans="1:5" x14ac:dyDescent="0.2">
      <c r="A182" s="4">
        <v>38443</v>
      </c>
      <c r="B182" s="66">
        <f>[1]Output!$G182</f>
        <v>36.419048048000001</v>
      </c>
      <c r="C182" s="7">
        <f>[1]Output!$C182</f>
        <v>20.994460061409555</v>
      </c>
      <c r="D182" s="6">
        <f>[1]Output!$D182</f>
        <v>1.0156437432011156</v>
      </c>
      <c r="E182" s="66">
        <f>[1]Output!$H182</f>
        <v>35.858093245584421</v>
      </c>
    </row>
    <row r="183" spans="1:5" x14ac:dyDescent="0.2">
      <c r="A183" s="4">
        <v>38473</v>
      </c>
      <c r="B183" s="66">
        <f>[1]Output!$G183</f>
        <v>32.385502707000001</v>
      </c>
      <c r="C183" s="7">
        <f>[1]Output!$C183</f>
        <v>20.796662093683118</v>
      </c>
      <c r="D183" s="6">
        <f>[1]Output!$D183</f>
        <v>1.0060749203901629</v>
      </c>
      <c r="E183" s="66">
        <f>[1]Output!$H183</f>
        <v>32.189951315395753</v>
      </c>
    </row>
    <row r="184" spans="1:5" x14ac:dyDescent="0.2">
      <c r="A184" s="4">
        <v>38504</v>
      </c>
      <c r="B184" s="66">
        <f>[1]Output!$G184</f>
        <v>34.164301307999999</v>
      </c>
      <c r="C184" s="7">
        <f>[1]Output!$C184</f>
        <v>22.010547566563567</v>
      </c>
      <c r="D184" s="6">
        <f>[1]Output!$D184</f>
        <v>1.0647987542914661</v>
      </c>
      <c r="E184" s="66">
        <f>[1]Output!$H184</f>
        <v>32.085219080420003</v>
      </c>
    </row>
    <row r="185" spans="1:5" x14ac:dyDescent="0.2">
      <c r="A185" s="4">
        <v>38534</v>
      </c>
      <c r="B185" s="66">
        <f>[1]Output!$G185</f>
        <v>30.345885188</v>
      </c>
      <c r="C185" s="7">
        <f>[1]Output!$C185</f>
        <v>19.874826590871095</v>
      </c>
      <c r="D185" s="6">
        <f>[1]Output!$D185</f>
        <v>0.96147951484255167</v>
      </c>
      <c r="E185" s="66">
        <f>[1]Output!$H185</f>
        <v>31.561655469039639</v>
      </c>
    </row>
    <row r="186" spans="1:5" x14ac:dyDescent="0.2">
      <c r="A186" s="4">
        <v>38565</v>
      </c>
      <c r="B186" s="66">
        <f>[1]Output!$G186</f>
        <v>34.061626375000003</v>
      </c>
      <c r="C186" s="7">
        <f>[1]Output!$C186</f>
        <v>22.966267134308008</v>
      </c>
      <c r="D186" s="6">
        <f>[1]Output!$D186</f>
        <v>1.1110333607731411</v>
      </c>
      <c r="E186" s="66">
        <f>[1]Output!$H186</f>
        <v>30.657609013015907</v>
      </c>
    </row>
    <row r="187" spans="1:5" x14ac:dyDescent="0.2">
      <c r="A187" s="4">
        <v>38596</v>
      </c>
      <c r="B187" s="66">
        <f>[1]Output!$G187</f>
        <v>36.412751366000002</v>
      </c>
      <c r="C187" s="7">
        <f>[1]Output!$C187</f>
        <v>20.970809778451603</v>
      </c>
      <c r="D187" s="6">
        <f>[1]Output!$D187</f>
        <v>1.0144996193779299</v>
      </c>
      <c r="E187" s="66">
        <f>[1]Output!$H187</f>
        <v>35.89232629611783</v>
      </c>
    </row>
    <row r="188" spans="1:5" x14ac:dyDescent="0.2">
      <c r="A188" s="4">
        <v>38626</v>
      </c>
      <c r="B188" s="66">
        <f>[1]Output!$G188</f>
        <v>40.391356287000001</v>
      </c>
      <c r="C188" s="7">
        <f>[1]Output!$C188</f>
        <v>20.490999957119381</v>
      </c>
      <c r="D188" s="6">
        <f>[1]Output!$D188</f>
        <v>0.99128797966263837</v>
      </c>
      <c r="E188" s="66">
        <f>[1]Output!$H188</f>
        <v>40.746339222983671</v>
      </c>
    </row>
    <row r="189" spans="1:5" x14ac:dyDescent="0.2">
      <c r="A189" s="4">
        <v>38657</v>
      </c>
      <c r="B189" s="66">
        <f>[1]Output!$G189</f>
        <v>35.945223430000006</v>
      </c>
      <c r="C189" s="7">
        <f>[1]Output!$C189</f>
        <v>20.401127655322906</v>
      </c>
      <c r="D189" s="6">
        <f>[1]Output!$D189</f>
        <v>0.98694024979772732</v>
      </c>
      <c r="E189" s="66">
        <f>[1]Output!$H189</f>
        <v>36.420870906183993</v>
      </c>
    </row>
    <row r="190" spans="1:5" x14ac:dyDescent="0.2">
      <c r="A190" s="4">
        <v>38687</v>
      </c>
      <c r="B190" s="66">
        <f>[1]Output!$G190</f>
        <v>33.962724204000004</v>
      </c>
      <c r="C190" s="7">
        <f>[1]Output!$C190</f>
        <v>18.812460908574273</v>
      </c>
      <c r="D190" s="6">
        <f>[1]Output!$D190</f>
        <v>0.91008571595178334</v>
      </c>
      <c r="E190" s="66">
        <f>[1]Output!$H190</f>
        <v>37.318159826825983</v>
      </c>
    </row>
    <row r="191" spans="1:5" x14ac:dyDescent="0.2">
      <c r="A191" s="4">
        <v>38718</v>
      </c>
      <c r="B191" s="66">
        <f>[1]Output!$G191</f>
        <v>39.137795588000003</v>
      </c>
      <c r="C191" s="7">
        <f>[1]Output!$C191</f>
        <v>20.480269495692102</v>
      </c>
      <c r="D191" s="6">
        <f>[1]Output!$D191</f>
        <v>0.99076887481410225</v>
      </c>
      <c r="E191" s="66">
        <f>[1]Output!$H191</f>
        <v>39.50244762719602</v>
      </c>
    </row>
    <row r="192" spans="1:5" x14ac:dyDescent="0.2">
      <c r="A192" s="4">
        <v>38749</v>
      </c>
      <c r="B192" s="66">
        <f>[1]Output!$G192</f>
        <v>34.488949017000003</v>
      </c>
      <c r="C192" s="7">
        <f>[1]Output!$C192</f>
        <v>19.018710222637289</v>
      </c>
      <c r="D192" s="6">
        <f>[1]Output!$D192</f>
        <v>0.92006338743058769</v>
      </c>
      <c r="E192" s="66">
        <f>[1]Output!$H192</f>
        <v>37.485405340729258</v>
      </c>
    </row>
    <row r="193" spans="1:5" x14ac:dyDescent="0.2">
      <c r="A193" s="4">
        <v>38777</v>
      </c>
      <c r="B193" s="66">
        <f>[1]Output!$G193</f>
        <v>40.026956933000001</v>
      </c>
      <c r="C193" s="7">
        <f>[1]Output!$C193</f>
        <v>23.060844773841424</v>
      </c>
      <c r="D193" s="6">
        <f>[1]Output!$D193</f>
        <v>1.1156087195848408</v>
      </c>
      <c r="E193" s="66">
        <f>[1]Output!$H193</f>
        <v>35.879028399756066</v>
      </c>
    </row>
    <row r="194" spans="1:5" x14ac:dyDescent="0.2">
      <c r="A194" s="4">
        <v>38808</v>
      </c>
      <c r="B194" s="66">
        <f>[1]Output!$G194</f>
        <v>33.735219981</v>
      </c>
      <c r="C194" s="7">
        <f>[1]Output!$C194</f>
        <v>18.754024771219928</v>
      </c>
      <c r="D194" s="6">
        <f>[1]Output!$D194</f>
        <v>0.90725876555119289</v>
      </c>
      <c r="E194" s="66">
        <f>[1]Output!$H194</f>
        <v>37.18368040291638</v>
      </c>
    </row>
    <row r="195" spans="1:5" x14ac:dyDescent="0.2">
      <c r="A195" s="4">
        <v>38838</v>
      </c>
      <c r="B195" s="66">
        <f>[1]Output!$G195</f>
        <v>43.710999824000005</v>
      </c>
      <c r="C195" s="7">
        <f>[1]Output!$C195</f>
        <v>21.760363076051654</v>
      </c>
      <c r="D195" s="6">
        <f>[1]Output!$D195</f>
        <v>1.0526956417707756</v>
      </c>
      <c r="E195" s="66">
        <f>[1]Output!$H195</f>
        <v>41.522922760915236</v>
      </c>
    </row>
    <row r="196" spans="1:5" x14ac:dyDescent="0.2">
      <c r="A196" s="4">
        <v>38869</v>
      </c>
      <c r="B196" s="66">
        <f>[1]Output!$G196</f>
        <v>44.135295573000001</v>
      </c>
      <c r="C196" s="7">
        <f>[1]Output!$C196</f>
        <v>22.003783231442387</v>
      </c>
      <c r="D196" s="6">
        <f>[1]Output!$D196</f>
        <v>1.064471517743222</v>
      </c>
      <c r="E196" s="66">
        <f>[1]Output!$H196</f>
        <v>41.462166753480552</v>
      </c>
    </row>
    <row r="197" spans="1:5" x14ac:dyDescent="0.2">
      <c r="A197" s="4">
        <v>38899</v>
      </c>
      <c r="B197" s="66">
        <f>[1]Output!$G197</f>
        <v>35.952003054999999</v>
      </c>
      <c r="C197" s="7">
        <f>[1]Output!$C197</f>
        <v>19.221922786287415</v>
      </c>
      <c r="D197" s="6">
        <f>[1]Output!$D197</f>
        <v>0.92989415079422777</v>
      </c>
      <c r="E197" s="66">
        <f>[1]Output!$H197</f>
        <v>38.662468222101616</v>
      </c>
    </row>
    <row r="198" spans="1:5" x14ac:dyDescent="0.2">
      <c r="A198" s="4">
        <v>38930</v>
      </c>
      <c r="B198" s="66">
        <f>[1]Output!$G198</f>
        <v>37.127694174000005</v>
      </c>
      <c r="C198" s="7">
        <f>[1]Output!$C198</f>
        <v>23.044666999040931</v>
      </c>
      <c r="D198" s="6">
        <f>[1]Output!$D198</f>
        <v>1.114826091419745</v>
      </c>
      <c r="E198" s="66">
        <f>[1]Output!$H198</f>
        <v>33.303574844321609</v>
      </c>
    </row>
    <row r="199" spans="1:5" x14ac:dyDescent="0.2">
      <c r="A199" s="4">
        <v>38961</v>
      </c>
      <c r="B199" s="66">
        <f>[1]Output!$G199</f>
        <v>35.745692179999999</v>
      </c>
      <c r="C199" s="7">
        <f>[1]Output!$C199</f>
        <v>19.924712853529421</v>
      </c>
      <c r="D199" s="6">
        <f>[1]Output!$D199</f>
        <v>0.96389285009349002</v>
      </c>
      <c r="E199" s="66">
        <f>[1]Output!$H199</f>
        <v>37.084715564113736</v>
      </c>
    </row>
    <row r="200" spans="1:5" x14ac:dyDescent="0.2">
      <c r="A200" s="4">
        <v>38991</v>
      </c>
      <c r="B200" s="66">
        <f>[1]Output!$G200</f>
        <v>40.755462551000001</v>
      </c>
      <c r="C200" s="7">
        <f>[1]Output!$C200</f>
        <v>21.519772691251024</v>
      </c>
      <c r="D200" s="6">
        <f>[1]Output!$D200</f>
        <v>1.0410566609023766</v>
      </c>
      <c r="E200" s="66">
        <f>[1]Output!$H200</f>
        <v>39.148169433615273</v>
      </c>
    </row>
    <row r="201" spans="1:5" x14ac:dyDescent="0.2">
      <c r="A201" s="4">
        <v>39022</v>
      </c>
      <c r="B201" s="66">
        <f>[1]Output!$G201</f>
        <v>39.924496251000001</v>
      </c>
      <c r="C201" s="7">
        <f>[1]Output!$C201</f>
        <v>20.391130473484104</v>
      </c>
      <c r="D201" s="6">
        <f>[1]Output!$D201</f>
        <v>0.98645661863243306</v>
      </c>
      <c r="E201" s="66">
        <f>[1]Output!$H201</f>
        <v>40.472632548554479</v>
      </c>
    </row>
    <row r="202" spans="1:5" x14ac:dyDescent="0.2">
      <c r="A202" s="4">
        <v>39052</v>
      </c>
      <c r="B202" s="66">
        <f>[1]Output!$G202</f>
        <v>33.754332155</v>
      </c>
      <c r="C202" s="7">
        <f>[1]Output!$C202</f>
        <v>18.271063195755904</v>
      </c>
      <c r="D202" s="6">
        <f>[1]Output!$D202</f>
        <v>0.88389465421459223</v>
      </c>
      <c r="E202" s="66">
        <f>[1]Output!$H202</f>
        <v>38.188184524085955</v>
      </c>
    </row>
    <row r="203" spans="1:5" x14ac:dyDescent="0.2">
      <c r="A203" s="4">
        <v>39083</v>
      </c>
      <c r="B203" s="66">
        <f>[1]Output!$G203</f>
        <v>40.126502743000003</v>
      </c>
      <c r="C203" s="7">
        <f>[1]Output!$C203</f>
        <v>21.624740660065779</v>
      </c>
      <c r="D203" s="6">
        <f>[1]Output!$D203</f>
        <v>1.046134670074863</v>
      </c>
      <c r="E203" s="66">
        <f>[1]Output!$H203</f>
        <v>38.356918942499526</v>
      </c>
    </row>
    <row r="204" spans="1:5" x14ac:dyDescent="0.2">
      <c r="A204" s="4">
        <v>39114</v>
      </c>
      <c r="B204" s="66">
        <f>[1]Output!$G204</f>
        <v>36.808791763000002</v>
      </c>
      <c r="C204" s="7">
        <f>[1]Output!$C204</f>
        <v>19.018710222637292</v>
      </c>
      <c r="D204" s="6">
        <f>[1]Output!$D204</f>
        <v>0.92006338743058791</v>
      </c>
      <c r="E204" s="66">
        <f>[1]Output!$H204</f>
        <v>40.006799820384067</v>
      </c>
    </row>
    <row r="205" spans="1:5" x14ac:dyDescent="0.2">
      <c r="A205" s="4">
        <v>39142</v>
      </c>
      <c r="B205" s="66">
        <f>[1]Output!$G205</f>
        <v>46.829835047000003</v>
      </c>
      <c r="C205" s="7">
        <f>[1]Output!$C205</f>
        <v>22.042409174078539</v>
      </c>
      <c r="D205" s="6">
        <f>[1]Output!$D205</f>
        <v>1.0663401153089085</v>
      </c>
      <c r="E205" s="66">
        <f>[1]Output!$H205</f>
        <v>43.916415011202922</v>
      </c>
    </row>
    <row r="206" spans="1:5" x14ac:dyDescent="0.2">
      <c r="A206" s="4">
        <v>39173</v>
      </c>
      <c r="B206" s="66">
        <f>[1]Output!$G206</f>
        <v>38.30505222</v>
      </c>
      <c r="C206" s="7">
        <f>[1]Output!$C206</f>
        <v>19.688612859650366</v>
      </c>
      <c r="D206" s="6">
        <f>[1]Output!$D206</f>
        <v>0.95247109974355582</v>
      </c>
      <c r="E206" s="66">
        <f>[1]Output!$H206</f>
        <v>40.216498149196639</v>
      </c>
    </row>
    <row r="207" spans="1:5" x14ac:dyDescent="0.2">
      <c r="A207" s="4">
        <v>39203</v>
      </c>
      <c r="B207" s="66">
        <f>[1]Output!$G207</f>
        <v>43.624860264000006</v>
      </c>
      <c r="C207" s="7">
        <f>[1]Output!$C207</f>
        <v>21.808813306534976</v>
      </c>
      <c r="D207" s="6">
        <f>[1]Output!$D207</f>
        <v>1.0550395064523677</v>
      </c>
      <c r="E207" s="66">
        <f>[1]Output!$H207</f>
        <v>41.34903005735886</v>
      </c>
    </row>
    <row r="208" spans="1:5" x14ac:dyDescent="0.2">
      <c r="A208" s="4">
        <v>39234</v>
      </c>
      <c r="B208" s="66">
        <f>[1]Output!$G208</f>
        <v>45.825290047999999</v>
      </c>
      <c r="C208" s="7">
        <f>[1]Output!$C208</f>
        <v>21.020744912528627</v>
      </c>
      <c r="D208" s="6">
        <f>[1]Output!$D208</f>
        <v>1.0169153188692668</v>
      </c>
      <c r="E208" s="66">
        <f>[1]Output!$H208</f>
        <v>45.063034451043841</v>
      </c>
    </row>
    <row r="209" spans="1:5" x14ac:dyDescent="0.2">
      <c r="A209" s="4">
        <v>39264</v>
      </c>
      <c r="B209" s="66">
        <f>[1]Output!$G209</f>
        <v>47.160369625000001</v>
      </c>
      <c r="C209" s="7">
        <f>[1]Output!$C209</f>
        <v>19.884095658686899</v>
      </c>
      <c r="D209" s="6">
        <f>[1]Output!$D209</f>
        <v>0.96192792221787327</v>
      </c>
      <c r="E209" s="66">
        <f>[1]Output!$H209</f>
        <v>49.026926587456252</v>
      </c>
    </row>
    <row r="210" spans="1:5" x14ac:dyDescent="0.2">
      <c r="A210" s="4">
        <v>39295</v>
      </c>
      <c r="B210" s="66">
        <f>[1]Output!$G210</f>
        <v>61.153545837000003</v>
      </c>
      <c r="C210" s="7">
        <f>[1]Output!$C210</f>
        <v>22.958920174036852</v>
      </c>
      <c r="D210" s="6">
        <f>[1]Output!$D210</f>
        <v>1.1106779387137444</v>
      </c>
      <c r="E210" s="66">
        <f>[1]Output!$H210</f>
        <v>55.05965654438117</v>
      </c>
    </row>
    <row r="211" spans="1:5" x14ac:dyDescent="0.2">
      <c r="A211" s="4">
        <v>39326</v>
      </c>
      <c r="B211" s="66">
        <f>[1]Output!$G211</f>
        <v>37.156515068000004</v>
      </c>
      <c r="C211" s="7">
        <f>[1]Output!$C211</f>
        <v>19.005892540805366</v>
      </c>
      <c r="D211" s="6">
        <f>[1]Output!$D211</f>
        <v>0.91944330964259713</v>
      </c>
      <c r="E211" s="66">
        <f>[1]Output!$H211</f>
        <v>40.41196958890631</v>
      </c>
    </row>
    <row r="212" spans="1:5" x14ac:dyDescent="0.2">
      <c r="A212" s="4">
        <v>39356</v>
      </c>
      <c r="B212" s="66">
        <f>[1]Output!$G212</f>
        <v>45.423874467000005</v>
      </c>
      <c r="C212" s="7">
        <f>[1]Output!$C212</f>
        <v>22.538208291013909</v>
      </c>
      <c r="D212" s="6">
        <f>[1]Output!$D212</f>
        <v>1.0903252651783089</v>
      </c>
      <c r="E212" s="66">
        <f>[1]Output!$H212</f>
        <v>41.660847379861004</v>
      </c>
    </row>
    <row r="213" spans="1:5" x14ac:dyDescent="0.2">
      <c r="A213" s="4">
        <v>39387</v>
      </c>
      <c r="B213" s="66">
        <f>[1]Output!$G213</f>
        <v>51.509362646000007</v>
      </c>
      <c r="C213" s="7">
        <f>[1]Output!$C213</f>
        <v>20.393439786249846</v>
      </c>
      <c r="D213" s="6">
        <f>[1]Output!$D213</f>
        <v>0.98656833567849</v>
      </c>
      <c r="E213" s="66">
        <f>[1]Output!$H213</f>
        <v>52.21063841520477</v>
      </c>
    </row>
    <row r="214" spans="1:5" x14ac:dyDescent="0.2">
      <c r="A214" s="4">
        <v>39417</v>
      </c>
      <c r="B214" s="66">
        <f>[1]Output!$G214</f>
        <v>38.103141452000003</v>
      </c>
      <c r="C214" s="7">
        <f>[1]Output!$C214</f>
        <v>17.877092357064207</v>
      </c>
      <c r="D214" s="6">
        <f>[1]Output!$D214</f>
        <v>0.8648356254922287</v>
      </c>
      <c r="E214" s="66">
        <f>[1]Output!$H214</f>
        <v>44.058246826168002</v>
      </c>
    </row>
    <row r="215" spans="1:5" x14ac:dyDescent="0.2">
      <c r="A215" s="4">
        <v>39448</v>
      </c>
      <c r="B215" s="66">
        <f>[1]Output!$G215</f>
        <v>59.655949482000004</v>
      </c>
      <c r="C215" s="7">
        <f>[1]Output!$C215</f>
        <v>21.214873204945835</v>
      </c>
      <c r="D215" s="6">
        <f>[1]Output!$D215</f>
        <v>1.0263066147156539</v>
      </c>
      <c r="E215" s="66">
        <f>[1]Output!$H215</f>
        <v>58.126829376938339</v>
      </c>
    </row>
    <row r="216" spans="1:5" x14ac:dyDescent="0.2">
      <c r="A216" s="4">
        <v>39479</v>
      </c>
      <c r="B216" s="66">
        <f>[1]Output!$G216</f>
        <v>45.622754623000006</v>
      </c>
      <c r="C216" s="7">
        <f>[1]Output!$C216</f>
        <v>20.039455135165912</v>
      </c>
      <c r="D216" s="6">
        <f>[1]Output!$D216</f>
        <v>0.96944370875257668</v>
      </c>
      <c r="E216" s="66">
        <f>[1]Output!$H216</f>
        <v>47.060756814549542</v>
      </c>
    </row>
    <row r="217" spans="1:5" x14ac:dyDescent="0.2">
      <c r="A217" s="4">
        <v>39508</v>
      </c>
      <c r="B217" s="66">
        <f>[1]Output!$G217</f>
        <v>53.173827761000005</v>
      </c>
      <c r="C217" s="7">
        <f>[1]Output!$C217</f>
        <v>19.717557318656084</v>
      </c>
      <c r="D217" s="6">
        <f>[1]Output!$D217</f>
        <v>0.95387133859721107</v>
      </c>
      <c r="E217" s="66">
        <f>[1]Output!$H217</f>
        <v>55.745283047500799</v>
      </c>
    </row>
    <row r="218" spans="1:5" x14ac:dyDescent="0.2">
      <c r="A218" s="4">
        <v>39539</v>
      </c>
      <c r="B218" s="66">
        <f>[1]Output!$G218</f>
        <v>46.837121466000006</v>
      </c>
      <c r="C218" s="7">
        <f>[1]Output!$C218</f>
        <v>22.023002737491019</v>
      </c>
      <c r="D218" s="6">
        <f>[1]Output!$D218</f>
        <v>1.0654012949801033</v>
      </c>
      <c r="E218" s="66">
        <f>[1]Output!$H218</f>
        <v>43.96195282161235</v>
      </c>
    </row>
    <row r="219" spans="1:5" x14ac:dyDescent="0.2">
      <c r="A219" s="4">
        <v>39569</v>
      </c>
      <c r="B219" s="66">
        <f>[1]Output!$G219</f>
        <v>42.824180106</v>
      </c>
      <c r="C219" s="7">
        <f>[1]Output!$C219</f>
        <v>20.806555481572584</v>
      </c>
      <c r="D219" s="6">
        <f>[1]Output!$D219</f>
        <v>1.0065535303415314</v>
      </c>
      <c r="E219" s="66">
        <f>[1]Output!$H219</f>
        <v>42.545357812683271</v>
      </c>
    </row>
    <row r="220" spans="1:5" x14ac:dyDescent="0.2">
      <c r="A220" s="4">
        <v>39600</v>
      </c>
      <c r="B220" s="66">
        <f>[1]Output!$G220</f>
        <v>51.190697423000003</v>
      </c>
      <c r="C220" s="7">
        <f>[1]Output!$C220</f>
        <v>20.934588088430434</v>
      </c>
      <c r="D220" s="6">
        <f>[1]Output!$D220</f>
        <v>1.0127473317396405</v>
      </c>
      <c r="E220" s="66">
        <f>[1]Output!$H220</f>
        <v>50.546366125761594</v>
      </c>
    </row>
    <row r="221" spans="1:5" x14ac:dyDescent="0.2">
      <c r="A221" s="4">
        <v>39630</v>
      </c>
      <c r="B221" s="66">
        <f>[1]Output!$G221</f>
        <v>63.770261206000001</v>
      </c>
      <c r="C221" s="7">
        <f>[1]Output!$C221</f>
        <v>21.783431669812924</v>
      </c>
      <c r="D221" s="6">
        <f>[1]Output!$D221</f>
        <v>1.0538116253611869</v>
      </c>
      <c r="E221" s="66">
        <f>[1]Output!$H221</f>
        <v>60.513909385031859</v>
      </c>
    </row>
    <row r="222" spans="1:5" x14ac:dyDescent="0.2">
      <c r="A222" s="4">
        <v>39661</v>
      </c>
      <c r="B222" s="66">
        <f>[1]Output!$G222</f>
        <v>44.843193803000005</v>
      </c>
      <c r="C222" s="7">
        <f>[1]Output!$C222</f>
        <v>20.918820312724055</v>
      </c>
      <c r="D222" s="6">
        <f>[1]Output!$D222</f>
        <v>1.0119845379981707</v>
      </c>
      <c r="E222" s="66">
        <f>[1]Output!$H222</f>
        <v>44.312133357002999</v>
      </c>
    </row>
    <row r="223" spans="1:5" x14ac:dyDescent="0.2">
      <c r="A223" s="4">
        <v>39692</v>
      </c>
      <c r="B223" s="66">
        <f>[1]Output!$G223</f>
        <v>71.140371587000004</v>
      </c>
      <c r="C223" s="7">
        <f>[1]Output!$C223</f>
        <v>20.945047766963942</v>
      </c>
      <c r="D223" s="6">
        <f>[1]Output!$D223</f>
        <v>1.0132533369918535</v>
      </c>
      <c r="E223" s="66">
        <f>[1]Output!$H223</f>
        <v>70.209856696057415</v>
      </c>
    </row>
    <row r="224" spans="1:5" x14ac:dyDescent="0.2">
      <c r="A224" s="4">
        <v>39722</v>
      </c>
      <c r="B224" s="66">
        <f>[1]Output!$G224</f>
        <v>82.979153233000005</v>
      </c>
      <c r="C224" s="7">
        <f>[1]Output!$C224</f>
        <v>22.641462238933872</v>
      </c>
      <c r="D224" s="6">
        <f>[1]Output!$D224</f>
        <v>1.0953203555906832</v>
      </c>
      <c r="E224" s="66">
        <f>[1]Output!$H224</f>
        <v>75.757884722457376</v>
      </c>
    </row>
    <row r="225" spans="1:5" x14ac:dyDescent="0.2">
      <c r="A225" s="4">
        <v>39753</v>
      </c>
      <c r="B225" s="66">
        <f>[1]Output!$G225</f>
        <v>50.601787638000005</v>
      </c>
      <c r="C225" s="7">
        <f>[1]Output!$C225</f>
        <v>18.251620570961062</v>
      </c>
      <c r="D225" s="6">
        <f>[1]Output!$D225</f>
        <v>0.88295408321793278</v>
      </c>
      <c r="E225" s="66">
        <f>[1]Output!$H225</f>
        <v>57.30964791915499</v>
      </c>
    </row>
    <row r="226" spans="1:5" x14ac:dyDescent="0.2">
      <c r="A226" s="4">
        <v>39783</v>
      </c>
      <c r="B226" s="66">
        <f>[1]Output!$G226</f>
        <v>47.647674722000005</v>
      </c>
      <c r="C226" s="7">
        <f>[1]Output!$C226</f>
        <v>19.612640970180422</v>
      </c>
      <c r="D226" s="6">
        <f>[1]Output!$D226</f>
        <v>0.94879582664895767</v>
      </c>
      <c r="E226" s="66">
        <f>[1]Output!$H226</f>
        <v>50.219102343953537</v>
      </c>
    </row>
    <row r="227" spans="1:5" x14ac:dyDescent="0.2">
      <c r="A227" s="4">
        <v>39814</v>
      </c>
      <c r="B227" s="66">
        <f>[1]Output!$G227</f>
        <v>45.408325476000002</v>
      </c>
      <c r="C227" s="7">
        <f>[1]Output!$C227</f>
        <v>20.194661389592405</v>
      </c>
      <c r="D227" s="6">
        <f>[1]Output!$D227</f>
        <v>0.97695208290236957</v>
      </c>
      <c r="E227" s="66">
        <f>[1]Output!$H227</f>
        <v>46.479583052936512</v>
      </c>
    </row>
    <row r="228" spans="1:5" x14ac:dyDescent="0.2">
      <c r="A228" s="4">
        <v>39845</v>
      </c>
      <c r="B228" s="66">
        <f>[1]Output!$G228</f>
        <v>50.307080556000003</v>
      </c>
      <c r="C228" s="7">
        <f>[1]Output!$C228</f>
        <v>19.018710222637285</v>
      </c>
      <c r="D228" s="6">
        <f>[1]Output!$D228</f>
        <v>0.92006338743058758</v>
      </c>
      <c r="E228" s="66">
        <f>[1]Output!$H228</f>
        <v>54.677842030525667</v>
      </c>
    </row>
    <row r="229" spans="1:5" x14ac:dyDescent="0.2">
      <c r="A229" s="4">
        <v>39873</v>
      </c>
      <c r="B229" s="66">
        <f>[1]Output!$G229</f>
        <v>65.563601515000002</v>
      </c>
      <c r="C229" s="7">
        <f>[1]Output!$C229</f>
        <v>21.939155226158572</v>
      </c>
      <c r="D229" s="6">
        <f>[1]Output!$D229</f>
        <v>1.0613450248965339</v>
      </c>
      <c r="E229" s="66">
        <f>[1]Output!$H229</f>
        <v>61.774069672952507</v>
      </c>
    </row>
    <row r="230" spans="1:5" x14ac:dyDescent="0.2">
      <c r="A230" s="4">
        <v>39904</v>
      </c>
      <c r="B230" s="66">
        <f>[1]Output!$G230</f>
        <v>53.852271136000006</v>
      </c>
      <c r="C230" s="7">
        <f>[1]Output!$C230</f>
        <v>20.794124632532732</v>
      </c>
      <c r="D230" s="6">
        <f>[1]Output!$D230</f>
        <v>1.0059521662667672</v>
      </c>
      <c r="E230" s="66">
        <f>[1]Output!$H230</f>
        <v>53.533630068965913</v>
      </c>
    </row>
    <row r="231" spans="1:5" x14ac:dyDescent="0.2">
      <c r="A231" s="4">
        <v>39934</v>
      </c>
      <c r="B231" s="66">
        <f>[1]Output!$G231</f>
        <v>50.357624249000004</v>
      </c>
      <c r="C231" s="7">
        <f>[1]Output!$C231</f>
        <v>19.784891220022672</v>
      </c>
      <c r="D231" s="6">
        <f>[1]Output!$D231</f>
        <v>0.95712873390188957</v>
      </c>
      <c r="E231" s="66">
        <f>[1]Output!$H231</f>
        <v>52.613219586156433</v>
      </c>
    </row>
    <row r="232" spans="1:5" x14ac:dyDescent="0.2">
      <c r="A232" s="4">
        <v>39965</v>
      </c>
      <c r="B232" s="66">
        <f>[1]Output!$G232</f>
        <v>46.401479603000006</v>
      </c>
      <c r="C232" s="7">
        <f>[1]Output!$C232</f>
        <v>21.939155226158572</v>
      </c>
      <c r="D232" s="6">
        <f>[1]Output!$D232</f>
        <v>1.0613450248965339</v>
      </c>
      <c r="E232" s="66">
        <f>[1]Output!$H232</f>
        <v>43.719505452549221</v>
      </c>
    </row>
    <row r="233" spans="1:5" x14ac:dyDescent="0.2">
      <c r="A233" s="4">
        <v>39995</v>
      </c>
      <c r="B233" s="66">
        <f>[1]Output!$G233</f>
        <v>40.897598092999999</v>
      </c>
      <c r="C233" s="7">
        <f>[1]Output!$C233</f>
        <v>22.015240758042793</v>
      </c>
      <c r="D233" s="6">
        <f>[1]Output!$D233</f>
        <v>1.065025795641783</v>
      </c>
      <c r="E233" s="66">
        <f>[1]Output!$H233</f>
        <v>38.400570446610793</v>
      </c>
    </row>
    <row r="234" spans="1:5" x14ac:dyDescent="0.2">
      <c r="A234" s="4">
        <v>40026</v>
      </c>
      <c r="B234" s="66">
        <f>[1]Output!$G234</f>
        <v>41.685621626</v>
      </c>
      <c r="C234" s="7">
        <f>[1]Output!$C234</f>
        <v>20.934588088430434</v>
      </c>
      <c r="D234" s="6">
        <f>[1]Output!$D234</f>
        <v>1.0127473317396405</v>
      </c>
      <c r="E234" s="66">
        <f>[1]Output!$H234</f>
        <v>41.16092960165571</v>
      </c>
    </row>
    <row r="235" spans="1:5" x14ac:dyDescent="0.2">
      <c r="A235" s="4">
        <v>40057</v>
      </c>
      <c r="B235" s="66">
        <f>[1]Output!$G235</f>
        <v>43.114756221</v>
      </c>
      <c r="C235" s="7">
        <f>[1]Output!$C235</f>
        <v>20.926970678491816</v>
      </c>
      <c r="D235" s="6">
        <f>[1]Output!$D235</f>
        <v>1.0123788262043265</v>
      </c>
      <c r="E235" s="66">
        <f>[1]Output!$H235</f>
        <v>42.587572067907146</v>
      </c>
    </row>
    <row r="236" spans="1:5" x14ac:dyDescent="0.2">
      <c r="A236" s="4">
        <v>40087</v>
      </c>
      <c r="B236" s="66">
        <f>[1]Output!$G236</f>
        <v>43.28880126</v>
      </c>
      <c r="C236" s="7">
        <f>[1]Output!$C236</f>
        <v>21.623026639170991</v>
      </c>
      <c r="D236" s="6">
        <f>[1]Output!$D236</f>
        <v>1.0460517513147514</v>
      </c>
      <c r="E236" s="66">
        <f>[1]Output!$H236</f>
        <v>41.383039802372679</v>
      </c>
    </row>
    <row r="237" spans="1:5" x14ac:dyDescent="0.2">
      <c r="A237" s="4">
        <v>40118</v>
      </c>
      <c r="B237" s="66">
        <f>[1]Output!$G237</f>
        <v>32.797083036000004</v>
      </c>
      <c r="C237" s="7">
        <f>[1]Output!$C237</f>
        <v>19.285618700601738</v>
      </c>
      <c r="D237" s="6">
        <f>[1]Output!$D237</f>
        <v>0.93297555210922178</v>
      </c>
      <c r="E237" s="66">
        <f>[1]Output!$H237</f>
        <v>35.153207350239882</v>
      </c>
    </row>
    <row r="238" spans="1:5" x14ac:dyDescent="0.2">
      <c r="A238" s="4">
        <v>40148</v>
      </c>
      <c r="B238" s="66">
        <f>[1]Output!$G238</f>
        <v>35.629203521000001</v>
      </c>
      <c r="C238" s="7">
        <f>[1]Output!$C238</f>
        <v>19.318210133357475</v>
      </c>
      <c r="D238" s="6">
        <f>[1]Output!$D238</f>
        <v>0.93455221969979096</v>
      </c>
      <c r="E238" s="66">
        <f>[1]Output!$H238</f>
        <v>38.124358136397426</v>
      </c>
    </row>
    <row r="239" spans="1:5" x14ac:dyDescent="0.2">
      <c r="A239" s="4">
        <v>40179</v>
      </c>
      <c r="B239" s="66">
        <f>[1]Output!$G239</f>
        <v>33.536155913000002</v>
      </c>
      <c r="C239" s="7">
        <f>[1]Output!$C239</f>
        <v>19.448004570207939</v>
      </c>
      <c r="D239" s="6">
        <f>[1]Output!$D239</f>
        <v>0.94083125270677914</v>
      </c>
      <c r="E239" s="66">
        <f>[1]Output!$H239</f>
        <v>35.645240117732278</v>
      </c>
    </row>
    <row r="240" spans="1:5" x14ac:dyDescent="0.2">
      <c r="A240" s="4">
        <v>40210</v>
      </c>
      <c r="B240" s="66">
        <f>[1]Output!$G240</f>
        <v>32.679227636</v>
      </c>
      <c r="C240" s="7">
        <f>[1]Output!$C240</f>
        <v>19.018710222637285</v>
      </c>
      <c r="D240" s="6">
        <f>[1]Output!$D240</f>
        <v>0.92006338743058758</v>
      </c>
      <c r="E240" s="66">
        <f>[1]Output!$H240</f>
        <v>35.518452404960435</v>
      </c>
    </row>
    <row r="241" spans="1:5" x14ac:dyDescent="0.2">
      <c r="A241" s="4">
        <v>40238</v>
      </c>
      <c r="B241" s="66">
        <f>[1]Output!$G241</f>
        <v>36.704678720000004</v>
      </c>
      <c r="C241" s="7">
        <f>[1]Output!$C241</f>
        <v>22.861966036959299</v>
      </c>
      <c r="D241" s="6">
        <f>[1]Output!$D241</f>
        <v>1.1059876126747681</v>
      </c>
      <c r="E241" s="66">
        <f>[1]Output!$H241</f>
        <v>33.187242152949459</v>
      </c>
    </row>
    <row r="242" spans="1:5" x14ac:dyDescent="0.2">
      <c r="A242" s="4">
        <v>40269</v>
      </c>
      <c r="B242" s="66">
        <f>[1]Output!$G242</f>
        <v>41.460068217</v>
      </c>
      <c r="C242" s="7">
        <f>[1]Output!$C242</f>
        <v>20.89205873426063</v>
      </c>
      <c r="D242" s="6">
        <f>[1]Output!$D242</f>
        <v>1.010689899810522</v>
      </c>
      <c r="E242" s="66">
        <f>[1]Output!$H242</f>
        <v>41.021551936724293</v>
      </c>
    </row>
    <row r="243" spans="1:5" x14ac:dyDescent="0.2">
      <c r="A243" s="4">
        <v>40299</v>
      </c>
      <c r="B243" s="66">
        <f>[1]Output!$G243</f>
        <v>51.963650398000006</v>
      </c>
      <c r="C243" s="7">
        <f>[1]Output!$C243</f>
        <v>19.734294024324008</v>
      </c>
      <c r="D243" s="6">
        <f>[1]Output!$D243</f>
        <v>0.9546810060210793</v>
      </c>
      <c r="E243" s="66">
        <f>[1]Output!$H243</f>
        <v>54.430380483397457</v>
      </c>
    </row>
    <row r="244" spans="1:5" x14ac:dyDescent="0.2">
      <c r="A244" s="4">
        <v>40330</v>
      </c>
      <c r="B244" s="66">
        <f>[1]Output!$G244</f>
        <v>46.340412007000005</v>
      </c>
      <c r="C244" s="7">
        <f>[1]Output!$C244</f>
        <v>21.987443109091494</v>
      </c>
      <c r="D244" s="6">
        <f>[1]Output!$D244</f>
        <v>1.0636810357312874</v>
      </c>
      <c r="E244" s="66">
        <f>[1]Output!$H244</f>
        <v>43.566078975113705</v>
      </c>
    </row>
    <row r="245" spans="1:5" x14ac:dyDescent="0.2">
      <c r="A245" s="4">
        <v>40360</v>
      </c>
      <c r="B245" s="66">
        <f>[1]Output!$G245</f>
        <v>37.254092281000005</v>
      </c>
      <c r="C245" s="7">
        <f>[1]Output!$C245</f>
        <v>21.058570683222861</v>
      </c>
      <c r="D245" s="6">
        <f>[1]Output!$D245</f>
        <v>1.0187452067170601</v>
      </c>
      <c r="E245" s="66">
        <f>[1]Output!$H245</f>
        <v>36.568606198455193</v>
      </c>
    </row>
    <row r="246" spans="1:5" x14ac:dyDescent="0.2">
      <c r="A246" s="4">
        <v>40391</v>
      </c>
      <c r="B246" s="66">
        <f>[1]Output!$G246</f>
        <v>34.015332260000001</v>
      </c>
      <c r="C246" s="7">
        <f>[1]Output!$C246</f>
        <v>21.939155226158572</v>
      </c>
      <c r="D246" s="6">
        <f>[1]Output!$D246</f>
        <v>1.0613450248965339</v>
      </c>
      <c r="E246" s="66">
        <f>[1]Output!$H246</f>
        <v>32.049269052084185</v>
      </c>
    </row>
    <row r="247" spans="1:5" x14ac:dyDescent="0.2">
      <c r="A247" s="4">
        <v>40422</v>
      </c>
      <c r="B247" s="66">
        <f>[1]Output!$G247</f>
        <v>32.435981539000004</v>
      </c>
      <c r="C247" s="7">
        <f>[1]Output!$C247</f>
        <v>20.944067802313594</v>
      </c>
      <c r="D247" s="6">
        <f>[1]Output!$D247</f>
        <v>1.013205929487075</v>
      </c>
      <c r="E247" s="66">
        <f>[1]Output!$H247</f>
        <v>32.013217249350667</v>
      </c>
    </row>
    <row r="248" spans="1:5" x14ac:dyDescent="0.2">
      <c r="A248" s="4">
        <v>40452</v>
      </c>
      <c r="B248" s="66">
        <f>[1]Output!$G248</f>
        <v>33.795239459000001</v>
      </c>
      <c r="C248" s="7">
        <f>[1]Output!$C248</f>
        <v>20.601362377621076</v>
      </c>
      <c r="D248" s="6">
        <f>[1]Output!$D248</f>
        <v>0.99662695487510933</v>
      </c>
      <c r="E248" s="66">
        <f>[1]Output!$H248</f>
        <v>33.909618131124091</v>
      </c>
    </row>
    <row r="249" spans="1:5" x14ac:dyDescent="0.2">
      <c r="A249" s="4">
        <v>40483</v>
      </c>
      <c r="B249" s="66">
        <f>[1]Output!$G249</f>
        <v>33.243621249</v>
      </c>
      <c r="C249" s="7">
        <f>[1]Output!$C249</f>
        <v>20.290185838329876</v>
      </c>
      <c r="D249" s="6">
        <f>[1]Output!$D249</f>
        <v>0.98157324526611522</v>
      </c>
      <c r="E249" s="66">
        <f>[1]Output!$H249</f>
        <v>33.867692919836351</v>
      </c>
    </row>
    <row r="250" spans="1:5" x14ac:dyDescent="0.2">
      <c r="A250" s="4">
        <v>40513</v>
      </c>
      <c r="B250" s="66">
        <f>[1]Output!$G250</f>
        <v>31.224261220000002</v>
      </c>
      <c r="C250" s="7">
        <f>[1]Output!$C250</f>
        <v>19.128121790615999</v>
      </c>
      <c r="D250" s="6">
        <f>[1]Output!$D250</f>
        <v>0.92535636348838401</v>
      </c>
      <c r="E250" s="66">
        <f>[1]Output!$H250</f>
        <v>33.742958336928282</v>
      </c>
    </row>
    <row r="251" spans="1:5" x14ac:dyDescent="0.2">
      <c r="A251" s="4">
        <v>40544</v>
      </c>
      <c r="B251" s="66">
        <f>[1]Output!$G251</f>
        <v>32.872255678000002</v>
      </c>
      <c r="C251" s="7">
        <f>[1]Output!$C251</f>
        <v>20.488404796244225</v>
      </c>
      <c r="D251" s="6">
        <f>[1]Output!$D251</f>
        <v>0.99116243421408945</v>
      </c>
      <c r="E251" s="66">
        <f>[1]Output!$H251</f>
        <v>33.165356699646317</v>
      </c>
    </row>
    <row r="252" spans="1:5" x14ac:dyDescent="0.2">
      <c r="A252" s="4">
        <v>40575</v>
      </c>
      <c r="B252" s="66">
        <f>[1]Output!$G252</f>
        <v>29.293741402000002</v>
      </c>
      <c r="C252" s="7">
        <f>[1]Output!$C252</f>
        <v>19.018710222637285</v>
      </c>
      <c r="D252" s="6">
        <f>[1]Output!$D252</f>
        <v>0.92006338743058758</v>
      </c>
      <c r="E252" s="66">
        <f>[1]Output!$H252</f>
        <v>31.838829587390805</v>
      </c>
    </row>
    <row r="253" spans="1:5" x14ac:dyDescent="0.2">
      <c r="A253" s="4">
        <v>40603</v>
      </c>
      <c r="B253" s="66">
        <f>[1]Output!$G253</f>
        <v>35.639520246000004</v>
      </c>
      <c r="C253" s="7">
        <f>[1]Output!$C253</f>
        <v>23.044666999040931</v>
      </c>
      <c r="D253" s="6">
        <f>[1]Output!$D253</f>
        <v>1.114826091419745</v>
      </c>
      <c r="E253" s="66">
        <f>[1]Output!$H253</f>
        <v>31.968681501356528</v>
      </c>
    </row>
    <row r="254" spans="1:5" x14ac:dyDescent="0.2">
      <c r="A254" s="4">
        <v>40634</v>
      </c>
      <c r="B254" s="66">
        <f>[1]Output!$G254</f>
        <v>26.609823463000001</v>
      </c>
      <c r="C254" s="7">
        <f>[1]Output!$C254</f>
        <v>19.774769683748556</v>
      </c>
      <c r="D254" s="6">
        <f>[1]Output!$D254</f>
        <v>0.956639086873182</v>
      </c>
      <c r="E254" s="66">
        <f>[1]Output!$H254</f>
        <v>27.815948384437657</v>
      </c>
    </row>
    <row r="255" spans="1:5" x14ac:dyDescent="0.2">
      <c r="A255" s="4">
        <v>40664</v>
      </c>
      <c r="B255" s="66">
        <f>[1]Output!$G255</f>
        <v>28.704234993</v>
      </c>
      <c r="C255" s="7">
        <f>[1]Output!$C255</f>
        <v>20.782097144265634</v>
      </c>
      <c r="D255" s="6">
        <f>[1]Output!$D255</f>
        <v>1.0053703154752169</v>
      </c>
      <c r="E255" s="66">
        <f>[1]Output!$H255</f>
        <v>28.550907612019682</v>
      </c>
    </row>
    <row r="256" spans="1:5" x14ac:dyDescent="0.2">
      <c r="A256" s="4">
        <v>40695</v>
      </c>
      <c r="B256" s="66">
        <f>[1]Output!$G256</f>
        <v>31.901730440000001</v>
      </c>
      <c r="C256" s="7">
        <f>[1]Output!$C256</f>
        <v>21.961304250699779</v>
      </c>
      <c r="D256" s="6">
        <f>[1]Output!$D256</f>
        <v>1.0624165227167914</v>
      </c>
      <c r="E256" s="66">
        <f>[1]Output!$H256</f>
        <v>30.027517228762125</v>
      </c>
    </row>
    <row r="257" spans="1:5" x14ac:dyDescent="0.2">
      <c r="A257" s="4">
        <v>40725</v>
      </c>
      <c r="B257" s="66">
        <f>[1]Output!$G257</f>
        <v>26.212731249000001</v>
      </c>
      <c r="C257" s="7">
        <f>[1]Output!$C257</f>
        <v>19.86787032384877</v>
      </c>
      <c r="D257" s="6">
        <f>[1]Output!$D257</f>
        <v>0.96114299325273256</v>
      </c>
      <c r="E257" s="66">
        <f>[1]Output!$H257</f>
        <v>27.272457306576197</v>
      </c>
    </row>
    <row r="258" spans="1:5" x14ac:dyDescent="0.2">
      <c r="A258" s="4">
        <v>40756</v>
      </c>
      <c r="B258" s="66">
        <f>[1]Output!$G258</f>
        <v>48.450443359000005</v>
      </c>
      <c r="C258" s="7">
        <f>[1]Output!$C258</f>
        <v>22.957590825921457</v>
      </c>
      <c r="D258" s="6">
        <f>[1]Output!$D258</f>
        <v>1.1106136291724662</v>
      </c>
      <c r="E258" s="66">
        <f>[1]Output!$H258</f>
        <v>43.624931376991213</v>
      </c>
    </row>
    <row r="259" spans="1:5" x14ac:dyDescent="0.2">
      <c r="A259" s="4">
        <v>40787</v>
      </c>
      <c r="B259" s="66">
        <f>[1]Output!$G259</f>
        <v>35.241369472000002</v>
      </c>
      <c r="C259" s="7">
        <f>[1]Output!$C259</f>
        <v>20.946377115079333</v>
      </c>
      <c r="D259" s="6">
        <f>[1]Output!$D259</f>
        <v>1.0133176465331317</v>
      </c>
      <c r="E259" s="66">
        <f>[1]Output!$H259</f>
        <v>34.77820562246346</v>
      </c>
    </row>
    <row r="260" spans="1:5" x14ac:dyDescent="0.2">
      <c r="A260" s="4">
        <v>40817</v>
      </c>
      <c r="B260" s="66">
        <f>[1]Output!$G260</f>
        <v>34.277196833000005</v>
      </c>
      <c r="C260" s="7">
        <f>[1]Output!$C260</f>
        <v>20.515205553522886</v>
      </c>
      <c r="D260" s="6">
        <f>[1]Output!$D260</f>
        <v>0.99245896774548314</v>
      </c>
      <c r="E260" s="66">
        <f>[1]Output!$H260</f>
        <v>34.537646338030186</v>
      </c>
    </row>
    <row r="261" spans="1:5" x14ac:dyDescent="0.2">
      <c r="A261" s="4">
        <v>40848</v>
      </c>
      <c r="B261" s="66">
        <f>[1]Output!$G261</f>
        <v>29.219173196000003</v>
      </c>
      <c r="C261" s="7">
        <f>[1]Output!$C261</f>
        <v>20.374033349662323</v>
      </c>
      <c r="D261" s="6">
        <f>[1]Output!$D261</f>
        <v>0.98562951534968446</v>
      </c>
      <c r="E261" s="66">
        <f>[1]Output!$H261</f>
        <v>29.645188928452029</v>
      </c>
    </row>
    <row r="262" spans="1:5" x14ac:dyDescent="0.2">
      <c r="A262" s="4">
        <v>40878</v>
      </c>
      <c r="B262" s="66">
        <f>[1]Output!$G262</f>
        <v>25.445277771000001</v>
      </c>
      <c r="C262" s="7">
        <f>[1]Output!$C262</f>
        <v>18.79701779422976</v>
      </c>
      <c r="D262" s="6">
        <f>[1]Output!$D262</f>
        <v>0.90933862827181133</v>
      </c>
      <c r="E262" s="66">
        <f>[1]Output!$H262</f>
        <v>27.982180652941675</v>
      </c>
    </row>
    <row r="263" spans="1:5" x14ac:dyDescent="0.2">
      <c r="A263" s="4">
        <v>40909</v>
      </c>
      <c r="B263" s="66">
        <f>[1]Output!$G263</f>
        <v>24.347363291000001</v>
      </c>
      <c r="C263" s="7">
        <f>[1]Output!$C263</f>
        <v>20.480269495692102</v>
      </c>
      <c r="D263" s="6">
        <f>[1]Output!$D263</f>
        <v>0.99076887481410225</v>
      </c>
      <c r="E263" s="66">
        <f>[1]Output!$H263</f>
        <v>24.574210908238605</v>
      </c>
    </row>
    <row r="264" spans="1:5" x14ac:dyDescent="0.2">
      <c r="A264" s="4">
        <v>40940</v>
      </c>
      <c r="B264" s="66">
        <f>[1]Output!$G264</f>
        <v>23.702153069000001</v>
      </c>
      <c r="C264" s="7">
        <f>[1]Output!$C264</f>
        <v>20.037145822400174</v>
      </c>
      <c r="D264" s="6">
        <f>[1]Output!$D264</f>
        <v>0.96933199170651985</v>
      </c>
      <c r="E264" s="66">
        <f>[1]Output!$H264</f>
        <v>24.452048701366078</v>
      </c>
    </row>
    <row r="265" spans="1:5" x14ac:dyDescent="0.2">
      <c r="A265" s="4">
        <v>40969</v>
      </c>
      <c r="B265" s="66">
        <f>[1]Output!$G265</f>
        <v>26.482454224000001</v>
      </c>
      <c r="C265" s="7">
        <f>[1]Output!$C265</f>
        <v>22.042409174078539</v>
      </c>
      <c r="D265" s="6">
        <f>[1]Output!$D265</f>
        <v>1.0663401153089085</v>
      </c>
      <c r="E265" s="66">
        <f>[1]Output!$H265</f>
        <v>24.834903839595576</v>
      </c>
    </row>
    <row r="266" spans="1:5" x14ac:dyDescent="0.2">
      <c r="A266" s="4">
        <v>41000</v>
      </c>
      <c r="B266" s="66">
        <f>[1]Output!$G266</f>
        <v>23.408222414000001</v>
      </c>
      <c r="C266" s="7">
        <f>[1]Output!$C266</f>
        <v>19.688612859650366</v>
      </c>
      <c r="D266" s="6">
        <f>[1]Output!$D266</f>
        <v>0.95247109974355582</v>
      </c>
      <c r="E266" s="66">
        <f>[1]Output!$H266</f>
        <v>24.576307270952842</v>
      </c>
    </row>
    <row r="267" spans="1:5" x14ac:dyDescent="0.2">
      <c r="A267" s="4">
        <v>41030</v>
      </c>
      <c r="B267" s="66">
        <f>[1]Output!$G267</f>
        <v>27.860248963</v>
      </c>
      <c r="C267" s="7">
        <f>[1]Output!$C267</f>
        <v>21.808813306534976</v>
      </c>
      <c r="D267" s="6">
        <f>[1]Output!$D267</f>
        <v>1.0550395064523677</v>
      </c>
      <c r="E267" s="66">
        <f>[1]Output!$H267</f>
        <v>26.406830069029098</v>
      </c>
    </row>
    <row r="268" spans="1:5" x14ac:dyDescent="0.2">
      <c r="A268" s="4">
        <v>41061</v>
      </c>
      <c r="B268" s="66">
        <f>[1]Output!$G268</f>
        <v>26.812696751000001</v>
      </c>
      <c r="C268" s="7">
        <f>[1]Output!$C268</f>
        <v>21.020744912528627</v>
      </c>
      <c r="D268" s="6">
        <f>[1]Output!$D268</f>
        <v>1.0169153188692668</v>
      </c>
      <c r="E268" s="66">
        <f>[1]Output!$H268</f>
        <v>26.366695685943348</v>
      </c>
    </row>
    <row r="269" spans="1:5" x14ac:dyDescent="0.2">
      <c r="A269" s="4">
        <v>41091</v>
      </c>
      <c r="B269" s="66">
        <f>[1]Output!$G269</f>
        <v>23.607406124000001</v>
      </c>
      <c r="C269" s="7">
        <f>[1]Output!$C269</f>
        <v>19.884095658686899</v>
      </c>
      <c r="D269" s="6">
        <f>[1]Output!$D269</f>
        <v>0.96192792221787327</v>
      </c>
      <c r="E269" s="66">
        <f>[1]Output!$H269</f>
        <v>24.5417619956072</v>
      </c>
    </row>
    <row r="270" spans="1:5" x14ac:dyDescent="0.2">
      <c r="A270" s="4">
        <v>41122</v>
      </c>
      <c r="B270" s="66">
        <f>[1]Output!$G270</f>
        <v>22.290327400000002</v>
      </c>
      <c r="C270" s="7">
        <f>[1]Output!$C270</f>
        <v>22.958920174036852</v>
      </c>
      <c r="D270" s="6">
        <f>[1]Output!$D270</f>
        <v>1.1106779387137444</v>
      </c>
      <c r="E270" s="66">
        <f>[1]Output!$H270</f>
        <v>20.069118709437966</v>
      </c>
    </row>
    <row r="271" spans="1:5" x14ac:dyDescent="0.2">
      <c r="A271" s="4">
        <v>41153</v>
      </c>
      <c r="B271" s="66">
        <f>[1]Output!$G271</f>
        <v>22.034393190000003</v>
      </c>
      <c r="C271" s="7">
        <f>[1]Output!$C271</f>
        <v>19.005892540805366</v>
      </c>
      <c r="D271" s="6">
        <f>[1]Output!$D271</f>
        <v>0.91944330964259713</v>
      </c>
      <c r="E271" s="66">
        <f>[1]Output!$H271</f>
        <v>23.964928515892009</v>
      </c>
    </row>
    <row r="272" spans="1:5" x14ac:dyDescent="0.2">
      <c r="A272" s="4">
        <v>41183</v>
      </c>
      <c r="B272" s="66">
        <f>[1]Output!$G272</f>
        <v>22.082518140000001</v>
      </c>
      <c r="C272" s="7">
        <f>[1]Output!$C272</f>
        <v>22.538208291013909</v>
      </c>
      <c r="D272" s="6">
        <f>[1]Output!$D272</f>
        <v>1.0903252651783089</v>
      </c>
      <c r="E272" s="66">
        <f>[1]Output!$H272</f>
        <v>20.253147244449742</v>
      </c>
    </row>
    <row r="273" spans="1:5" x14ac:dyDescent="0.2">
      <c r="A273" s="4">
        <v>41214</v>
      </c>
      <c r="B273" s="66">
        <f>[1]Output!$G273</f>
        <v>22.804371975000002</v>
      </c>
      <c r="C273" s="7">
        <f>[1]Output!$C273</f>
        <v>20.393439786249846</v>
      </c>
      <c r="D273" s="6">
        <f>[1]Output!$D273</f>
        <v>0.98656833567849</v>
      </c>
      <c r="E273" s="66">
        <f>[1]Output!$H273</f>
        <v>23.114842784120789</v>
      </c>
    </row>
    <row r="274" spans="1:5" x14ac:dyDescent="0.2">
      <c r="A274" s="4">
        <v>41244</v>
      </c>
      <c r="B274" s="66">
        <f>[1]Output!$G274</f>
        <v>21.363351211000001</v>
      </c>
      <c r="C274" s="7">
        <f>[1]Output!$C274</f>
        <v>17.877092357064207</v>
      </c>
      <c r="D274" s="6">
        <f>[1]Output!$D274</f>
        <v>0.8648356254922287</v>
      </c>
      <c r="E274" s="66">
        <f>[1]Output!$H274</f>
        <v>24.702209970641373</v>
      </c>
    </row>
    <row r="275" spans="1:5" x14ac:dyDescent="0.2">
      <c r="A275" s="4">
        <v>41275</v>
      </c>
      <c r="B275" s="66">
        <f>[1]Output!$G275</f>
        <v>22.593938755</v>
      </c>
      <c r="C275" s="7">
        <f>[1]Output!$C275</f>
        <v>21.214873204945835</v>
      </c>
      <c r="D275" s="6">
        <f>[1]Output!$D275</f>
        <v>1.0263066147156539</v>
      </c>
      <c r="E275" s="66">
        <f>[1]Output!$H275</f>
        <v>22.014803793562049</v>
      </c>
    </row>
    <row r="276" spans="1:5" x14ac:dyDescent="0.2">
      <c r="A276" s="4">
        <v>41306</v>
      </c>
      <c r="B276" s="66">
        <f>[1]Output!$G276</f>
        <v>20.477459356000001</v>
      </c>
      <c r="C276" s="7">
        <f>[1]Output!$C276</f>
        <v>19.018710222637285</v>
      </c>
      <c r="D276" s="6">
        <f>[1]Output!$D276</f>
        <v>0.92006338743058758</v>
      </c>
      <c r="E276" s="66">
        <f>[1]Output!$H276</f>
        <v>22.256574531442144</v>
      </c>
    </row>
    <row r="277" spans="1:5" x14ac:dyDescent="0.2">
      <c r="A277" s="4">
        <v>41334</v>
      </c>
      <c r="B277" s="66">
        <f>[1]Output!$G277</f>
        <v>21.531315067000001</v>
      </c>
      <c r="C277" s="7">
        <f>[1]Output!$C277</f>
        <v>19.875430752032123</v>
      </c>
      <c r="D277" s="6">
        <f>[1]Output!$D277</f>
        <v>0.96150874219592442</v>
      </c>
      <c r="E277" s="66">
        <f>[1]Output!$H277</f>
        <v>22.393259803156958</v>
      </c>
    </row>
    <row r="278" spans="1:5" x14ac:dyDescent="0.2">
      <c r="A278" s="4">
        <v>41365</v>
      </c>
      <c r="B278" s="66">
        <f>[1]Output!$G278</f>
        <v>23.423821078000003</v>
      </c>
      <c r="C278" s="7">
        <f>[1]Output!$C278</f>
        <v>21.838494157875012</v>
      </c>
      <c r="D278" s="6">
        <f>[1]Output!$D278</f>
        <v>1.0564753695737918</v>
      </c>
      <c r="E278" s="66">
        <f>[1]Output!$H278</f>
        <v>22.171667937180352</v>
      </c>
    </row>
    <row r="279" spans="1:5" x14ac:dyDescent="0.2">
      <c r="A279" s="4">
        <v>41395</v>
      </c>
      <c r="B279" s="66">
        <f>[1]Output!$G279</f>
        <v>23.110695875000001</v>
      </c>
      <c r="C279" s="7">
        <f>[1]Output!$C279</f>
        <v>21.824991081335469</v>
      </c>
      <c r="D279" s="6">
        <f>[1]Output!$D279</f>
        <v>1.0558221346174634</v>
      </c>
      <c r="E279" s="66">
        <f>[1]Output!$H279</f>
        <v>21.888815471152508</v>
      </c>
    </row>
    <row r="280" spans="1:5" x14ac:dyDescent="0.2">
      <c r="A280" s="4">
        <v>41426</v>
      </c>
      <c r="B280" s="66">
        <f>[1]Output!$G280</f>
        <v>25.157116545000001</v>
      </c>
      <c r="C280" s="7">
        <f>[1]Output!$C280</f>
        <v>19.999999999999996</v>
      </c>
      <c r="D280" s="6">
        <f>[1]Output!$D280</f>
        <v>0.96753499754727756</v>
      </c>
      <c r="E280" s="66">
        <f>[1]Output!$H280</f>
        <v>26.001247095736943</v>
      </c>
    </row>
    <row r="281" spans="1:5" x14ac:dyDescent="0.2">
      <c r="A281" s="4">
        <v>41456</v>
      </c>
      <c r="B281" s="66">
        <f>[1]Output!$G281</f>
        <v>20.97647989</v>
      </c>
      <c r="C281" s="7">
        <f>[1]Output!$C281</f>
        <v>21.162767809625169</v>
      </c>
      <c r="D281" s="6">
        <f>[1]Output!$D281</f>
        <v>1.0237859250389647</v>
      </c>
      <c r="E281" s="66">
        <f>[1]Output!$H281</f>
        <v>20.489127049877784</v>
      </c>
    </row>
    <row r="282" spans="1:5" x14ac:dyDescent="0.2">
      <c r="A282" s="4">
        <v>41487</v>
      </c>
      <c r="B282" s="66">
        <f>[1]Output!$G282</f>
        <v>20.093855666</v>
      </c>
      <c r="C282" s="7">
        <f>[1]Output!$C282</f>
        <v>21.940484574273967</v>
      </c>
      <c r="D282" s="6">
        <f>[1]Output!$D282</f>
        <v>1.0614093344378124</v>
      </c>
      <c r="E282" s="66">
        <f>[1]Output!$H282</f>
        <v>18.931297298834235</v>
      </c>
    </row>
    <row r="283" spans="1:5" x14ac:dyDescent="0.2">
      <c r="A283" s="4">
        <v>41518</v>
      </c>
      <c r="B283" s="66">
        <f>[1]Output!$G283</f>
        <v>21.022349770000002</v>
      </c>
      <c r="C283" s="7">
        <f>[1]Output!$C283</f>
        <v>19.940480629235804</v>
      </c>
      <c r="D283" s="6">
        <f>[1]Output!$D283</f>
        <v>0.96465564383496016</v>
      </c>
      <c r="E283" s="66">
        <f>[1]Output!$H283</f>
        <v>21.792595009786361</v>
      </c>
    </row>
    <row r="284" spans="1:5" x14ac:dyDescent="0.2">
      <c r="A284" s="4">
        <v>41548</v>
      </c>
      <c r="B284" s="66">
        <f>[1]Output!$G284</f>
        <v>22.781997409000002</v>
      </c>
      <c r="C284" s="7">
        <f>[1]Output!$C284</f>
        <v>22.625284464133379</v>
      </c>
      <c r="D284" s="6">
        <f>[1]Output!$D284</f>
        <v>1.0945377274255874</v>
      </c>
      <c r="E284" s="66">
        <f>[1]Output!$H284</f>
        <v>20.814264175785432</v>
      </c>
    </row>
    <row r="285" spans="1:5" x14ac:dyDescent="0.2">
      <c r="A285" s="4">
        <v>41579</v>
      </c>
      <c r="B285" s="66">
        <f>[1]Output!$G285</f>
        <v>18.970308171000003</v>
      </c>
      <c r="C285" s="7">
        <f>[1]Output!$C285</f>
        <v>19.27236548348969</v>
      </c>
      <c r="D285" s="6">
        <f>[1]Output!$D285</f>
        <v>0.93233440453992178</v>
      </c>
      <c r="E285" s="66">
        <f>[1]Output!$H285</f>
        <v>20.347107302514772</v>
      </c>
    </row>
    <row r="286" spans="1:5" x14ac:dyDescent="0.2">
      <c r="A286" s="4">
        <v>41609</v>
      </c>
      <c r="B286" s="66">
        <f>[1]Output!$G286</f>
        <v>20.517773031000001</v>
      </c>
      <c r="C286" s="7">
        <f>[1]Output!$C286</f>
        <v>18.408302864361936</v>
      </c>
      <c r="D286" s="6">
        <f>[1]Output!$D286</f>
        <v>0.89053386333599849</v>
      </c>
      <c r="E286" s="66">
        <f>[1]Output!$H286</f>
        <v>23.039857186496054</v>
      </c>
    </row>
    <row r="287" spans="1:5" x14ac:dyDescent="0.2">
      <c r="A287" s="4">
        <v>41640</v>
      </c>
      <c r="B287" s="66">
        <f>[1]Output!$G287</f>
        <v>21.392875492000002</v>
      </c>
      <c r="C287" s="7">
        <f>[1]Output!$C287</f>
        <v>21.35710247971236</v>
      </c>
      <c r="D287" s="6">
        <f>[1]Output!$D287</f>
        <v>1.0331872047662729</v>
      </c>
      <c r="E287" s="66">
        <f>[1]Output!$H287</f>
        <v>20.705710826954626</v>
      </c>
    </row>
    <row r="288" spans="1:5" x14ac:dyDescent="0.2">
      <c r="A288" s="4">
        <v>41671</v>
      </c>
      <c r="B288" s="66">
        <f>[1]Output!$G288</f>
        <v>20.379185041</v>
      </c>
      <c r="C288" s="7">
        <f>[1]Output!$C288</f>
        <v>19.018710222637285</v>
      </c>
      <c r="D288" s="6">
        <f>[1]Output!$D288</f>
        <v>0.92006338743058758</v>
      </c>
      <c r="E288" s="66">
        <f>[1]Output!$H288</f>
        <v>22.149761983151915</v>
      </c>
    </row>
    <row r="289" spans="1:5" x14ac:dyDescent="0.2">
      <c r="A289" s="4">
        <v>41699</v>
      </c>
      <c r="B289" s="66">
        <f>[1]Output!$G289</f>
        <v>22.363071612000002</v>
      </c>
      <c r="C289" s="7">
        <f>[1]Output!$C289</f>
        <v>20.934588088430434</v>
      </c>
      <c r="D289" s="6">
        <f>[1]Output!$D289</f>
        <v>1.0127473317396405</v>
      </c>
      <c r="E289" s="66">
        <f>[1]Output!$H289</f>
        <v>22.081590255672136</v>
      </c>
    </row>
    <row r="290" spans="1:5" x14ac:dyDescent="0.2">
      <c r="A290" s="4">
        <v>41730</v>
      </c>
      <c r="B290" s="66">
        <f>[1]Output!$G290</f>
        <v>21.909535456</v>
      </c>
      <c r="C290" s="7">
        <f>[1]Output!$C290</f>
        <v>20.777027508710951</v>
      </c>
      <c r="D290" s="6">
        <f>[1]Output!$D290</f>
        <v>1.0051250629840185</v>
      </c>
      <c r="E290" s="66">
        <f>[1]Output!$H290</f>
        <v>21.797820254282488</v>
      </c>
    </row>
    <row r="291" spans="1:5" x14ac:dyDescent="0.2">
      <c r="A291" s="4">
        <v>41760</v>
      </c>
      <c r="B291" s="66">
        <f>[1]Output!$G291</f>
        <v>19.503023943000002</v>
      </c>
      <c r="C291" s="7">
        <f>[1]Output!$C291</f>
        <v>20.806555481572584</v>
      </c>
      <c r="D291" s="6">
        <f>[1]Output!$D291</f>
        <v>1.0065535303415314</v>
      </c>
      <c r="E291" s="66">
        <f>[1]Output!$H291</f>
        <v>19.376042460834125</v>
      </c>
    </row>
    <row r="292" spans="1:5" x14ac:dyDescent="0.2">
      <c r="A292" s="4">
        <v>41791</v>
      </c>
      <c r="B292" s="66">
        <f>[1]Output!$G292</f>
        <v>21.366388478000001</v>
      </c>
      <c r="C292" s="7">
        <f>[1]Output!$C292</f>
        <v>20.934588088430434</v>
      </c>
      <c r="D292" s="6">
        <f>[1]Output!$D292</f>
        <v>1.0127473317396405</v>
      </c>
      <c r="E292" s="66">
        <f>[1]Output!$H292</f>
        <v>21.097452255241215</v>
      </c>
    </row>
    <row r="293" spans="1:5" x14ac:dyDescent="0.2">
      <c r="A293" s="4">
        <v>41821</v>
      </c>
      <c r="B293" s="66">
        <f>[1]Output!$G293</f>
        <v>20.237564618</v>
      </c>
      <c r="C293" s="7">
        <f>[1]Output!$C293</f>
        <v>21.783431669812924</v>
      </c>
      <c r="D293" s="6">
        <f>[1]Output!$D293</f>
        <v>1.0538116253611869</v>
      </c>
      <c r="E293" s="66">
        <f>[1]Output!$H293</f>
        <v>19.204157679569828</v>
      </c>
    </row>
    <row r="294" spans="1:5" x14ac:dyDescent="0.2">
      <c r="A294" s="4">
        <v>41852</v>
      </c>
      <c r="B294" s="66">
        <f>[1]Output!$G294</f>
        <v>17.851571212</v>
      </c>
      <c r="C294" s="7">
        <f>[1]Output!$C294</f>
        <v>20.918820312724055</v>
      </c>
      <c r="D294" s="6">
        <f>[1]Output!$D294</f>
        <v>1.0119845379981707</v>
      </c>
      <c r="E294" s="66">
        <f>[1]Output!$H294</f>
        <v>17.640162019977691</v>
      </c>
    </row>
    <row r="295" spans="1:5" x14ac:dyDescent="0.2">
      <c r="A295" s="4">
        <v>41883</v>
      </c>
      <c r="B295" s="66">
        <f>[1]Output!$G295</f>
        <v>21.684370048000002</v>
      </c>
      <c r="C295" s="7">
        <f>[1]Output!$C295</f>
        <v>20.945047766963942</v>
      </c>
      <c r="D295" s="6">
        <f>[1]Output!$D295</f>
        <v>1.0132533369918535</v>
      </c>
      <c r="E295" s="66">
        <f>[1]Output!$H295</f>
        <v>21.400738844222868</v>
      </c>
    </row>
    <row r="296" spans="1:5" x14ac:dyDescent="0.2">
      <c r="A296" s="4">
        <v>41913</v>
      </c>
      <c r="B296" s="66">
        <f>[1]Output!$G296</f>
        <v>29.249584918000004</v>
      </c>
      <c r="C296" s="7">
        <f>[1]Output!$C296</f>
        <v>22.641462238933872</v>
      </c>
      <c r="D296" s="6">
        <f>[1]Output!$D296</f>
        <v>1.0953203555906832</v>
      </c>
      <c r="E296" s="66">
        <f>[1]Output!$H296</f>
        <v>26.704137076158251</v>
      </c>
    </row>
    <row r="297" spans="1:5" x14ac:dyDescent="0.2">
      <c r="A297" s="4">
        <v>41944</v>
      </c>
      <c r="B297" s="66">
        <f>[1]Output!$G297</f>
        <v>19.750058294000002</v>
      </c>
      <c r="C297" s="7">
        <f>[1]Output!$C297</f>
        <v>18.251620570961062</v>
      </c>
      <c r="D297" s="6">
        <f>[1]Output!$D297</f>
        <v>0.88295408321793278</v>
      </c>
      <c r="E297" s="66">
        <f>[1]Output!$H297</f>
        <v>22.36816009958385</v>
      </c>
    </row>
    <row r="298" spans="1:5" x14ac:dyDescent="0.2">
      <c r="A298" s="4">
        <v>41974</v>
      </c>
      <c r="B298" s="66">
        <f>[1]Output!$G298</f>
        <v>26.228016083</v>
      </c>
      <c r="C298" s="7">
        <f>[1]Output!$C298</f>
        <v>19.612640970180422</v>
      </c>
      <c r="D298" s="6">
        <f>[1]Output!$D298</f>
        <v>0.94879582664895767</v>
      </c>
      <c r="E298" s="66">
        <f>[1]Output!$H298</f>
        <v>27.643477496770263</v>
      </c>
    </row>
    <row r="299" spans="1:5" x14ac:dyDescent="0.2">
      <c r="A299" s="4">
        <v>42005</v>
      </c>
      <c r="B299" s="66">
        <f>[1]Output!$G299</f>
        <v>23.906672805000003</v>
      </c>
      <c r="C299" s="7">
        <f>[1]Output!$C299</f>
        <v>20.194661389592405</v>
      </c>
      <c r="D299" s="6">
        <f>[1]Output!$D299</f>
        <v>0.97695208290236957</v>
      </c>
      <c r="E299" s="66">
        <f>[1]Output!$H299</f>
        <v>24.470670796849188</v>
      </c>
    </row>
    <row r="300" spans="1:5" x14ac:dyDescent="0.2">
      <c r="A300" s="4">
        <v>42036</v>
      </c>
      <c r="B300" s="66">
        <f>[1]Output!$G300</f>
        <v>21.358551491</v>
      </c>
      <c r="C300" s="7">
        <f>[1]Output!$C300</f>
        <v>19.018710222637285</v>
      </c>
      <c r="D300" s="6">
        <f>[1]Output!$D300</f>
        <v>0.92006338743058758</v>
      </c>
      <c r="E300" s="66">
        <f>[1]Output!$H300</f>
        <v>23.214217392833007</v>
      </c>
    </row>
    <row r="301" spans="1:5" x14ac:dyDescent="0.2">
      <c r="A301" s="4">
        <v>42064</v>
      </c>
      <c r="B301" s="66">
        <f>[1]Output!$G301</f>
        <v>25.555045952</v>
      </c>
      <c r="C301" s="7">
        <f>[1]Output!$C301</f>
        <v>21.902478934966155</v>
      </c>
      <c r="D301" s="6">
        <f>[1]Output!$D301</f>
        <v>1.059570745131089</v>
      </c>
      <c r="E301" s="66">
        <f>[1]Output!$H301</f>
        <v>24.118300801933106</v>
      </c>
    </row>
    <row r="302" spans="1:5" x14ac:dyDescent="0.2">
      <c r="A302" s="4">
        <v>42095</v>
      </c>
      <c r="B302" s="66">
        <f>[1]Output!$G302</f>
        <v>22.757542628000003</v>
      </c>
      <c r="C302" s="7">
        <f>[1]Output!$C302</f>
        <v>20.830800923725146</v>
      </c>
      <c r="D302" s="6">
        <f>[1]Output!$D302</f>
        <v>1.007726446032212</v>
      </c>
      <c r="E302" s="66">
        <f>[1]Output!$H302</f>
        <v>22.583055865611925</v>
      </c>
    </row>
    <row r="303" spans="1:5" x14ac:dyDescent="0.2">
      <c r="A303" s="4">
        <v>42125</v>
      </c>
      <c r="B303" s="66">
        <f>[1]Output!$G303</f>
        <v>20.907263254</v>
      </c>
      <c r="C303" s="7">
        <f>[1]Output!$C303</f>
        <v>19.784891220022672</v>
      </c>
      <c r="D303" s="6">
        <f>[1]Output!$D303</f>
        <v>0.95712873390188957</v>
      </c>
      <c r="E303" s="66">
        <f>[1]Output!$H303</f>
        <v>21.84373168776176</v>
      </c>
    </row>
    <row r="304" spans="1:5" x14ac:dyDescent="0.2">
      <c r="A304" s="4">
        <v>42156</v>
      </c>
      <c r="B304" s="66">
        <f>[1]Output!$G304</f>
        <v>26.086804999000002</v>
      </c>
      <c r="C304" s="7">
        <f>[1]Output!$C304</f>
        <v>21.939155226158572</v>
      </c>
      <c r="D304" s="6">
        <f>[1]Output!$D304</f>
        <v>1.0613450248965339</v>
      </c>
      <c r="E304" s="66">
        <f>[1]Output!$H304</f>
        <v>24.579005306538367</v>
      </c>
    </row>
    <row r="305" spans="1:7" x14ac:dyDescent="0.2">
      <c r="A305" s="4">
        <v>42186</v>
      </c>
      <c r="B305" s="66">
        <f>[1]Output!$G305</f>
        <v>24.478328673</v>
      </c>
      <c r="C305" s="7">
        <f>[1]Output!$C305</f>
        <v>22.015240758042793</v>
      </c>
      <c r="D305" s="6">
        <f>[1]Output!$D305</f>
        <v>1.065025795641783</v>
      </c>
      <c r="E305" s="66">
        <f>[1]Output!$H305</f>
        <v>22.983789475492838</v>
      </c>
    </row>
    <row r="306" spans="1:7" x14ac:dyDescent="0.2">
      <c r="A306" s="4">
        <v>42217</v>
      </c>
      <c r="B306" s="66">
        <f>[1]Output!$G306</f>
        <v>27.811388159000003</v>
      </c>
      <c r="C306" s="7">
        <f>[1]Output!$C306</f>
        <v>20.934588088430434</v>
      </c>
      <c r="D306" s="6">
        <f>[1]Output!$D306</f>
        <v>1.0127473317396405</v>
      </c>
      <c r="E306" s="66">
        <f>[1]Output!$H306</f>
        <v>27.461329482080355</v>
      </c>
    </row>
    <row r="307" spans="1:7" x14ac:dyDescent="0.2">
      <c r="A307" s="4">
        <v>42248</v>
      </c>
      <c r="B307" s="66">
        <f>[1]Output!$G307</f>
        <v>28.009433276000003</v>
      </c>
      <c r="C307" s="7">
        <f>[1]Output!$C307</f>
        <v>20.926970678491816</v>
      </c>
      <c r="D307" s="6">
        <f>[1]Output!$D307</f>
        <v>1.0123788262043265</v>
      </c>
      <c r="E307" s="66">
        <f>[1]Output!$H307</f>
        <v>27.666948923669914</v>
      </c>
    </row>
    <row r="308" spans="1:7" x14ac:dyDescent="0.2">
      <c r="A308" s="4">
        <v>42278</v>
      </c>
      <c r="B308" s="66">
        <f>[1]Output!$G308</f>
        <v>27.676767311000003</v>
      </c>
      <c r="C308" s="7">
        <f>[1]Output!$C308</f>
        <v>21.623026639170991</v>
      </c>
      <c r="D308" s="6">
        <f>[1]Output!$D308</f>
        <v>1.0460517513147514</v>
      </c>
      <c r="E308" s="66">
        <f>[1]Output!$H308</f>
        <v>26.458315543388647</v>
      </c>
    </row>
    <row r="309" spans="1:7" x14ac:dyDescent="0.2">
      <c r="A309" s="4">
        <v>42309</v>
      </c>
      <c r="B309" s="66">
        <f>[1]Output!$G309</f>
        <v>23.540029687000001</v>
      </c>
      <c r="C309" s="7">
        <f>[1]Output!$C309</f>
        <v>19.285618700601738</v>
      </c>
      <c r="D309" s="6">
        <f>[1]Output!$D309</f>
        <v>0.93297555210922178</v>
      </c>
      <c r="E309" s="66">
        <f>[1]Output!$H309</f>
        <v>25.231132406183576</v>
      </c>
    </row>
    <row r="310" spans="1:7" x14ac:dyDescent="0.2">
      <c r="A310" s="4">
        <v>42339</v>
      </c>
      <c r="B310" s="66">
        <f>[1]Output!$G310</f>
        <v>26.998255265000001</v>
      </c>
      <c r="C310" s="7">
        <f>[1]Output!$C310</f>
        <v>19.318210133357475</v>
      </c>
      <c r="D310" s="6">
        <f>[1]Output!$D310</f>
        <v>0.93455221969979096</v>
      </c>
      <c r="E310" s="66">
        <f>[1]Output!$H310</f>
        <v>28.888974522657207</v>
      </c>
    </row>
    <row r="311" spans="1:7" x14ac:dyDescent="0.2">
      <c r="A311" s="4">
        <v>42370</v>
      </c>
      <c r="B311" s="66">
        <f>[1]Output!$G311</f>
        <v>29.393039089000002</v>
      </c>
      <c r="C311" s="7">
        <f>[1]Output!$C311</f>
        <v>19.448004570207939</v>
      </c>
      <c r="D311" s="6">
        <f>[1]Output!$D311</f>
        <v>0.94083125270677914</v>
      </c>
      <c r="E311" s="66">
        <f>[1]Output!$H311</f>
        <v>31.241563249983447</v>
      </c>
    </row>
    <row r="312" spans="1:7" x14ac:dyDescent="0.2">
      <c r="A312" s="4">
        <v>42401</v>
      </c>
      <c r="B312" s="66">
        <f>[1]Output!$G312</f>
        <v>29.856830425000002</v>
      </c>
      <c r="C312" s="7">
        <f>[1]Output!$C312</f>
        <v>19.953298311067723</v>
      </c>
      <c r="D312" s="6">
        <f>[1]Output!$D312</f>
        <v>0.9652757216229505</v>
      </c>
      <c r="E312" s="66">
        <f>[1]Output!$H312</f>
        <v>30.930883017342143</v>
      </c>
      <c r="G312" s="44"/>
    </row>
    <row r="313" spans="1:7" x14ac:dyDescent="0.2">
      <c r="A313" s="4">
        <v>42430</v>
      </c>
      <c r="B313" s="66">
        <f>[1]Output!$G313</f>
        <v>29.946987219</v>
      </c>
      <c r="C313" s="7">
        <f>[1]Output!$C313</f>
        <v>21.798691770260863</v>
      </c>
      <c r="D313" s="6">
        <f>[1]Output!$D313</f>
        <v>1.0545498594236604</v>
      </c>
      <c r="E313" s="66">
        <f>[1]Output!$H313</f>
        <v>28.397886502366827</v>
      </c>
      <c r="G313" s="44"/>
    </row>
    <row r="314" spans="1:7" x14ac:dyDescent="0.2">
      <c r="A314" s="4">
        <v>42461</v>
      </c>
      <c r="B314" s="66">
        <f>[1]Output!$G314</f>
        <v>26.183258089000002</v>
      </c>
      <c r="C314" s="7">
        <f>[1]Output!$C314</f>
        <v>21.020744912528627</v>
      </c>
      <c r="D314" s="6">
        <f>[1]Output!$D314</f>
        <v>1.0169153188692668</v>
      </c>
      <c r="E314" s="66">
        <f>[1]Output!$H314</f>
        <v>25.747727075361411</v>
      </c>
      <c r="G314" s="44"/>
    </row>
    <row r="315" spans="1:7" x14ac:dyDescent="0.2">
      <c r="A315" s="4">
        <v>42491</v>
      </c>
      <c r="B315" s="66">
        <f>[1]Output!$G315</f>
        <v>25.757152402000003</v>
      </c>
      <c r="C315" s="7">
        <f>[1]Output!$C315</f>
        <v>20.782097144265634</v>
      </c>
      <c r="D315" s="6">
        <f>[1]Output!$D315</f>
        <v>1.0053703154752169</v>
      </c>
      <c r="E315" s="66">
        <f>[1]Output!$H315</f>
        <v>25.619567243563534</v>
      </c>
      <c r="G315" s="44"/>
    </row>
    <row r="316" spans="1:7" x14ac:dyDescent="0.2">
      <c r="A316" s="4">
        <v>42522</v>
      </c>
      <c r="B316" s="66">
        <f>[1]Output!$G316</f>
        <v>30.123380679</v>
      </c>
      <c r="C316" s="7">
        <f>[1]Output!$C316</f>
        <v>21.961304250699779</v>
      </c>
      <c r="D316" s="6">
        <f>[1]Output!$D316</f>
        <v>1.0624165227167914</v>
      </c>
      <c r="E316" s="66">
        <f>[1]Output!$H316</f>
        <v>28.353644766338029</v>
      </c>
      <c r="G316" s="44"/>
    </row>
    <row r="317" spans="1:7" x14ac:dyDescent="0.2">
      <c r="A317" s="4">
        <v>42552</v>
      </c>
      <c r="B317" s="66">
        <f>[1]Output!$G317</f>
        <v>22.328218346</v>
      </c>
      <c r="C317" s="7">
        <f>[1]Output!$C317</f>
        <v>19.86787032384877</v>
      </c>
      <c r="D317" s="6">
        <f>[1]Output!$D317</f>
        <v>0.96114299325273256</v>
      </c>
      <c r="E317" s="66">
        <f>[1]Output!$H317</f>
        <v>23.230901648084735</v>
      </c>
      <c r="G317" s="44"/>
    </row>
    <row r="318" spans="1:7" x14ac:dyDescent="0.2">
      <c r="A318" s="4">
        <v>42583</v>
      </c>
      <c r="B318" s="66">
        <f>[1]Output!$G318</f>
        <v>23.489589950000003</v>
      </c>
      <c r="C318" s="7">
        <f>[1]Output!$C318</f>
        <v>22.957590825921457</v>
      </c>
      <c r="D318" s="6">
        <f>[1]Output!$D318</f>
        <v>1.1106136291724662</v>
      </c>
      <c r="E318" s="66">
        <f>[1]Output!$H318</f>
        <v>21.150100568730121</v>
      </c>
      <c r="G318" s="44"/>
    </row>
    <row r="319" spans="1:7" x14ac:dyDescent="0.2">
      <c r="A319" s="4">
        <v>42614</v>
      </c>
      <c r="B319" s="66">
        <f>[1]Output!$G319</f>
        <v>25.281760924</v>
      </c>
      <c r="C319" s="7">
        <f>[1]Output!$C319</f>
        <v>20.946377115079333</v>
      </c>
      <c r="D319" s="6">
        <f>[1]Output!$D319</f>
        <v>1.0133176465331317</v>
      </c>
      <c r="E319" s="66">
        <f>[1]Output!$H319</f>
        <v>24.949492402995848</v>
      </c>
      <c r="G319" s="44"/>
    </row>
    <row r="320" spans="1:7" x14ac:dyDescent="0.2">
      <c r="A320" s="4">
        <v>42644</v>
      </c>
      <c r="B320" s="66">
        <f>[1]Output!$G320</f>
        <v>22.795214250000001</v>
      </c>
      <c r="C320" s="7">
        <f>[1]Output!$C320</f>
        <v>20.515205553522886</v>
      </c>
      <c r="D320" s="6">
        <f>[1]Output!$D320</f>
        <v>0.99245896774548314</v>
      </c>
      <c r="E320" s="66">
        <f>[1]Output!$H320</f>
        <v>22.968419844885567</v>
      </c>
      <c r="G320" s="44"/>
    </row>
    <row r="321" spans="1:7" x14ac:dyDescent="0.2">
      <c r="A321" s="4">
        <v>42675</v>
      </c>
      <c r="B321" s="66">
        <f>[1]Output!$G321</f>
        <v>27.327163140000003</v>
      </c>
      <c r="C321" s="7">
        <f>[1]Output!$C321</f>
        <v>20.374033349662323</v>
      </c>
      <c r="D321" s="6">
        <f>[1]Output!$D321</f>
        <v>0.98562951534968446</v>
      </c>
      <c r="E321" s="73">
        <v>22</v>
      </c>
      <c r="G321" s="44">
        <v>999999999999</v>
      </c>
    </row>
    <row r="322" spans="1:7" x14ac:dyDescent="0.2">
      <c r="A322" s="4">
        <v>42705</v>
      </c>
      <c r="B322" s="66">
        <f>[1]Output!$G322</f>
        <v>24.012153181000002</v>
      </c>
      <c r="C322" s="7">
        <f>[1]Output!$C322</f>
        <v>18.79701779422976</v>
      </c>
      <c r="D322" s="6">
        <f>[1]Output!$D322</f>
        <v>0.90933862827181133</v>
      </c>
      <c r="E322" s="73">
        <v>28</v>
      </c>
      <c r="G322" s="44">
        <v>999999999999</v>
      </c>
    </row>
    <row r="323" spans="1:7" x14ac:dyDescent="0.2">
      <c r="A323" s="4">
        <v>42736</v>
      </c>
      <c r="B323" s="66">
        <f>[1]Output!$G323</f>
        <v>21.876244125000003</v>
      </c>
      <c r="C323" s="7">
        <f>[1]Output!$C323</f>
        <v>20.480269495692102</v>
      </c>
      <c r="D323" s="6">
        <f>[1]Output!$D323</f>
        <v>0.99076887481410225</v>
      </c>
      <c r="E323" s="66">
        <f>[1]Output!$H323</f>
        <v>22.08006799679152</v>
      </c>
      <c r="G323" s="44">
        <v>999999999999</v>
      </c>
    </row>
    <row r="324" spans="1:7" x14ac:dyDescent="0.2">
      <c r="A324" s="4">
        <v>42767</v>
      </c>
      <c r="B324" s="66">
        <f>[1]Output!$G324</f>
        <v>0</v>
      </c>
      <c r="C324" s="7">
        <f>[1]Output!$C324</f>
        <v>19.018710222637285</v>
      </c>
      <c r="D324" s="6">
        <f>[1]Output!$D324</f>
        <v>0.92006338743058758</v>
      </c>
      <c r="E324" s="66">
        <f>[1]Output!$H324</f>
        <v>0</v>
      </c>
      <c r="G324" s="44">
        <v>999999999999</v>
      </c>
    </row>
    <row r="325" spans="1:7" x14ac:dyDescent="0.2">
      <c r="A325" s="4">
        <v>42795</v>
      </c>
      <c r="B325" s="66">
        <f>[1]Output!$G325</f>
        <v>0</v>
      </c>
      <c r="C325" s="7">
        <f>[1]Output!$C325</f>
        <v>23.060844773841424</v>
      </c>
      <c r="D325" s="6">
        <f>[1]Output!$D325</f>
        <v>1.1156087195848408</v>
      </c>
      <c r="E325" s="66">
        <f>[1]Output!$H325</f>
        <v>0</v>
      </c>
      <c r="G325" s="44">
        <v>999999999999</v>
      </c>
    </row>
    <row r="326" spans="1:7" x14ac:dyDescent="0.2">
      <c r="A326" s="4">
        <v>42826</v>
      </c>
      <c r="B326" s="66">
        <f>[1]Output!$G326</f>
        <v>0</v>
      </c>
      <c r="C326" s="7">
        <f>[1]Output!$C326</f>
        <v>18.754024771219928</v>
      </c>
      <c r="D326" s="6">
        <f>[1]Output!$D326</f>
        <v>0.90725876555119289</v>
      </c>
      <c r="E326" s="66">
        <f>[1]Output!$H326</f>
        <v>0</v>
      </c>
      <c r="G326" s="44">
        <v>999999999999</v>
      </c>
    </row>
    <row r="327" spans="1:7" x14ac:dyDescent="0.2">
      <c r="A327" s="4">
        <v>42856</v>
      </c>
      <c r="B327" s="66">
        <f>[1]Output!$G327</f>
        <v>0</v>
      </c>
      <c r="C327" s="7">
        <f>[1]Output!$C327</f>
        <v>21.760363076051654</v>
      </c>
      <c r="D327" s="6">
        <f>[1]Output!$D327</f>
        <v>1.0526956417707756</v>
      </c>
      <c r="E327" s="66">
        <f>[1]Output!$H327</f>
        <v>0</v>
      </c>
      <c r="G327" s="44">
        <v>999999999999</v>
      </c>
    </row>
    <row r="328" spans="1:7" x14ac:dyDescent="0.2">
      <c r="A328" s="4">
        <v>42887</v>
      </c>
      <c r="B328" s="66">
        <f>[1]Output!$G328</f>
        <v>0</v>
      </c>
      <c r="C328" s="7">
        <f>[1]Output!$C328</f>
        <v>22.003783231442387</v>
      </c>
      <c r="D328" s="6">
        <f>[1]Output!$D328</f>
        <v>1.064471517743222</v>
      </c>
      <c r="E328" s="66">
        <f>[1]Output!$H328</f>
        <v>0</v>
      </c>
      <c r="G328" s="44">
        <v>999999999999</v>
      </c>
    </row>
    <row r="329" spans="1:7" x14ac:dyDescent="0.2">
      <c r="A329" s="4">
        <v>42917</v>
      </c>
      <c r="B329" s="66">
        <f>[1]Output!$G329</f>
        <v>0</v>
      </c>
      <c r="C329" s="7">
        <f>[1]Output!$C329</f>
        <v>19.221922786287415</v>
      </c>
      <c r="D329" s="6">
        <f>[1]Output!$D329</f>
        <v>0.92989415079422777</v>
      </c>
      <c r="E329" s="66">
        <f>[1]Output!$H329</f>
        <v>0</v>
      </c>
      <c r="G329" s="44">
        <v>999999999999</v>
      </c>
    </row>
    <row r="330" spans="1:7" x14ac:dyDescent="0.2">
      <c r="A330" s="4">
        <v>42948</v>
      </c>
      <c r="B330" s="66">
        <f>[1]Output!$G330</f>
        <v>0</v>
      </c>
      <c r="C330" s="7">
        <f>[1]Output!$C330</f>
        <v>23.044666999040931</v>
      </c>
      <c r="D330" s="6">
        <f>[1]Output!$D330</f>
        <v>1.114826091419745</v>
      </c>
      <c r="E330" s="66">
        <f>[1]Output!$H330</f>
        <v>0</v>
      </c>
      <c r="G330" s="44">
        <v>999999999999</v>
      </c>
    </row>
    <row r="331" spans="1:7" x14ac:dyDescent="0.2">
      <c r="A331" s="4">
        <v>42979</v>
      </c>
      <c r="B331" s="66">
        <f>[1]Output!$G331</f>
        <v>0</v>
      </c>
      <c r="C331" s="7">
        <f>[1]Output!$C331</f>
        <v>19.924712853529421</v>
      </c>
      <c r="D331" s="6">
        <f>[1]Output!$D331</f>
        <v>0.96389285009349002</v>
      </c>
      <c r="E331" s="66">
        <f>[1]Output!$H331</f>
        <v>0</v>
      </c>
      <c r="G331" s="44">
        <v>999999999999</v>
      </c>
    </row>
    <row r="332" spans="1:7" x14ac:dyDescent="0.2">
      <c r="A332" s="4">
        <v>43009</v>
      </c>
      <c r="B332" s="66">
        <f>[1]Output!$G332</f>
        <v>0</v>
      </c>
      <c r="C332" s="7">
        <f>[1]Output!$C332</f>
        <v>21.519772691251024</v>
      </c>
      <c r="D332" s="6">
        <f>[1]Output!$D332</f>
        <v>1.0410566609023766</v>
      </c>
      <c r="E332" s="66">
        <f>[1]Output!$H332</f>
        <v>0</v>
      </c>
      <c r="G332" s="44">
        <v>999999999999</v>
      </c>
    </row>
    <row r="333" spans="1:7" x14ac:dyDescent="0.2">
      <c r="A333" s="4">
        <v>43040</v>
      </c>
      <c r="B333" s="66">
        <f>[1]Output!$G333</f>
        <v>0</v>
      </c>
      <c r="C333" s="7">
        <f>[1]Output!$C333</f>
        <v>20.391130473484104</v>
      </c>
      <c r="D333" s="6">
        <f>[1]Output!$D333</f>
        <v>0.98645661863243306</v>
      </c>
      <c r="E333" s="66">
        <f>[1]Output!$H333</f>
        <v>0</v>
      </c>
      <c r="G333" s="44">
        <v>999999999999</v>
      </c>
    </row>
    <row r="334" spans="1:7" x14ac:dyDescent="0.2">
      <c r="A334" s="4">
        <v>43070</v>
      </c>
      <c r="B334" s="66">
        <f>[1]Output!$G334</f>
        <v>0</v>
      </c>
      <c r="C334" s="7">
        <f>[1]Output!$C334</f>
        <v>18.271063195755904</v>
      </c>
      <c r="D334" s="6">
        <f>[1]Output!$D334</f>
        <v>0.88389465421459223</v>
      </c>
      <c r="E334" s="66">
        <f>[1]Output!$H334</f>
        <v>0</v>
      </c>
      <c r="G334" s="44">
        <v>999999999999</v>
      </c>
    </row>
    <row r="335" spans="1:7" x14ac:dyDescent="0.2">
      <c r="A335" s="4">
        <v>43101</v>
      </c>
      <c r="B335" s="66">
        <f>[1]Output!$G335</f>
        <v>0</v>
      </c>
      <c r="C335" s="7">
        <f>[1]Output!$C335</f>
        <v>21.624740660065779</v>
      </c>
      <c r="D335" s="6">
        <f>[1]Output!$D335</f>
        <v>1.046134670074863</v>
      </c>
      <c r="E335" s="66">
        <f>[1]Output!$H335</f>
        <v>0</v>
      </c>
      <c r="G335" s="44">
        <v>999999999999</v>
      </c>
    </row>
    <row r="336" spans="1:7" x14ac:dyDescent="0.2">
      <c r="A336" s="4">
        <v>43132</v>
      </c>
      <c r="B336" s="66">
        <f>[1]Output!$G336</f>
        <v>0</v>
      </c>
      <c r="C336" s="7">
        <f>[1]Output!$C336</f>
        <v>19.018710222637292</v>
      </c>
      <c r="D336" s="6">
        <f>[1]Output!$D336</f>
        <v>0.92006338743058791</v>
      </c>
      <c r="E336" s="66">
        <f>[1]Output!$H336</f>
        <v>0</v>
      </c>
      <c r="G336" s="44">
        <v>999999999999</v>
      </c>
    </row>
    <row r="337" spans="1:7" x14ac:dyDescent="0.2">
      <c r="A337" s="4">
        <v>43160</v>
      </c>
      <c r="B337" s="66">
        <f>[1]Output!$G337</f>
        <v>0</v>
      </c>
      <c r="C337" s="7">
        <f>[1]Output!$C337</f>
        <v>20.897095013582035</v>
      </c>
      <c r="D337" s="6">
        <f>[1]Output!$D337</f>
        <v>1.0109335386355662</v>
      </c>
      <c r="E337" s="66">
        <f>[1]Output!$H337</f>
        <v>0</v>
      </c>
      <c r="G337" s="44">
        <v>999999999999</v>
      </c>
    </row>
    <row r="338" spans="1:7" x14ac:dyDescent="0.2">
      <c r="A338" s="4">
        <v>43191</v>
      </c>
      <c r="B338" s="66">
        <f>[1]Output!$G338</f>
        <v>0</v>
      </c>
      <c r="C338" s="7">
        <f>[1]Output!$C338</f>
        <v>20.833927020146874</v>
      </c>
      <c r="D338" s="6">
        <f>[1]Output!$D338</f>
        <v>1.0078776764168984</v>
      </c>
      <c r="E338" s="66">
        <f>[1]Output!$H338</f>
        <v>0</v>
      </c>
      <c r="G338" s="44">
        <v>999999999999</v>
      </c>
    </row>
    <row r="339" spans="1:7" x14ac:dyDescent="0.2">
      <c r="A339" s="4">
        <v>43221</v>
      </c>
      <c r="B339" s="66">
        <f>[1]Output!$G339</f>
        <v>0</v>
      </c>
      <c r="C339" s="7">
        <f>[1]Output!$C339</f>
        <v>21.808813306534976</v>
      </c>
      <c r="D339" s="6">
        <f>[1]Output!$D339</f>
        <v>1.0550395064523677</v>
      </c>
      <c r="E339" s="66">
        <f>[1]Output!$H339</f>
        <v>0</v>
      </c>
      <c r="G339" s="44">
        <v>999999999999</v>
      </c>
    </row>
    <row r="340" spans="1:7" x14ac:dyDescent="0.2">
      <c r="A340" s="4">
        <v>43252</v>
      </c>
      <c r="B340" s="66">
        <f>[1]Output!$G340</f>
        <v>0</v>
      </c>
      <c r="C340" s="7">
        <f>[1]Output!$C340</f>
        <v>21.020744912528627</v>
      </c>
      <c r="D340" s="6">
        <f>[1]Output!$D340</f>
        <v>1.0169153188692668</v>
      </c>
      <c r="E340" s="66">
        <f>[1]Output!$H340</f>
        <v>0</v>
      </c>
      <c r="G340" s="44">
        <v>999999999999</v>
      </c>
    </row>
    <row r="341" spans="1:7" x14ac:dyDescent="0.2">
      <c r="A341" s="4">
        <v>43282</v>
      </c>
      <c r="B341" s="66">
        <f>[1]Output!$G341</f>
        <v>0</v>
      </c>
      <c r="C341" s="7">
        <f>[1]Output!$C341</f>
        <v>19.884095658686899</v>
      </c>
      <c r="D341" s="6">
        <f>[1]Output!$D341</f>
        <v>0.96192792221787327</v>
      </c>
      <c r="E341" s="66">
        <f>[1]Output!$H341</f>
        <v>0</v>
      </c>
      <c r="G341" s="44">
        <v>999999999999</v>
      </c>
    </row>
    <row r="342" spans="1:7" x14ac:dyDescent="0.2">
      <c r="A342" s="4">
        <v>43313</v>
      </c>
      <c r="B342" s="66">
        <f>[1]Output!$G342</f>
        <v>0</v>
      </c>
      <c r="C342" s="7">
        <f>[1]Output!$C342</f>
        <v>22.958920174036852</v>
      </c>
      <c r="D342" s="6">
        <f>[1]Output!$D342</f>
        <v>1.1106779387137444</v>
      </c>
      <c r="E342" s="66">
        <f>[1]Output!$H342</f>
        <v>0</v>
      </c>
      <c r="G342" s="44">
        <v>999999999999</v>
      </c>
    </row>
    <row r="343" spans="1:7" x14ac:dyDescent="0.2">
      <c r="A343" s="4">
        <v>43344</v>
      </c>
      <c r="B343" s="66">
        <f>[1]Output!$G343</f>
        <v>0</v>
      </c>
      <c r="C343" s="7">
        <f>[1]Output!$C343</f>
        <v>19.005892540805366</v>
      </c>
      <c r="D343" s="6">
        <f>[1]Output!$D343</f>
        <v>0.91944330964259713</v>
      </c>
      <c r="E343" s="66">
        <f>[1]Output!$H343</f>
        <v>0</v>
      </c>
      <c r="G343" s="44">
        <v>999999999999</v>
      </c>
    </row>
    <row r="344" spans="1:7" x14ac:dyDescent="0.2">
      <c r="A344" s="4">
        <v>43374</v>
      </c>
      <c r="B344" s="66">
        <f>[1]Output!$G344</f>
        <v>0</v>
      </c>
      <c r="C344" s="7">
        <f>[1]Output!$C344</f>
        <v>22.538208291013909</v>
      </c>
      <c r="D344" s="6">
        <f>[1]Output!$D344</f>
        <v>1.0903252651783089</v>
      </c>
      <c r="E344" s="66">
        <f>[1]Output!$H344</f>
        <v>0</v>
      </c>
      <c r="G344" s="44">
        <v>999999999999</v>
      </c>
    </row>
    <row r="345" spans="1:7" x14ac:dyDescent="0.2">
      <c r="A345" s="4">
        <v>43405</v>
      </c>
      <c r="B345" s="66">
        <f>[1]Output!$G345</f>
        <v>0</v>
      </c>
      <c r="C345" s="7">
        <f>[1]Output!$C345</f>
        <v>20.393439786249846</v>
      </c>
      <c r="D345" s="6">
        <f>[1]Output!$D345</f>
        <v>0.98656833567849</v>
      </c>
      <c r="E345" s="66">
        <f>[1]Output!$H345</f>
        <v>0</v>
      </c>
      <c r="G345" s="44">
        <v>999999999999</v>
      </c>
    </row>
    <row r="346" spans="1:7" x14ac:dyDescent="0.2">
      <c r="A346" s="4">
        <v>43435</v>
      </c>
      <c r="B346" s="66">
        <f>[1]Output!$G346</f>
        <v>0</v>
      </c>
      <c r="C346" s="7">
        <f>[1]Output!$C346</f>
        <v>17.877092357064207</v>
      </c>
      <c r="D346" s="6">
        <f>[1]Output!$D346</f>
        <v>0.8648356254922287</v>
      </c>
      <c r="E346" s="66">
        <f>[1]Output!$H346</f>
        <v>0</v>
      </c>
      <c r="G346" s="44">
        <v>999999999999</v>
      </c>
    </row>
    <row r="347" spans="1:7" x14ac:dyDescent="0.2">
      <c r="A347" s="4">
        <v>43466</v>
      </c>
      <c r="B347" s="66">
        <f>[1]Output!$G347</f>
        <v>0</v>
      </c>
      <c r="C347" s="7">
        <f>[1]Output!$C347</f>
        <v>21.214873204945835</v>
      </c>
      <c r="D347" s="6">
        <f>[1]Output!$D347</f>
        <v>1.0263066147156539</v>
      </c>
      <c r="E347" s="66">
        <f>[1]Output!$H347</f>
        <v>0</v>
      </c>
      <c r="G347" s="44">
        <v>999999999999</v>
      </c>
    </row>
    <row r="348" spans="1:7" x14ac:dyDescent="0.2">
      <c r="A348" s="4">
        <v>43497</v>
      </c>
      <c r="B348" s="66">
        <f>[1]Output!$G348</f>
        <v>0</v>
      </c>
      <c r="C348" s="7">
        <f>[1]Output!$C348</f>
        <v>19.018710222637285</v>
      </c>
      <c r="D348" s="6">
        <f>[1]Output!$D348</f>
        <v>0.92006338743058758</v>
      </c>
      <c r="E348" s="66">
        <f>[1]Output!$H348</f>
        <v>0</v>
      </c>
      <c r="G348" s="44">
        <v>999999999999</v>
      </c>
    </row>
    <row r="349" spans="1:7" x14ac:dyDescent="0.2">
      <c r="A349" s="4">
        <v>43525</v>
      </c>
      <c r="B349" s="66">
        <f>[1]Output!$G349</f>
        <v>0</v>
      </c>
      <c r="C349" s="7">
        <f>[1]Output!$C349</f>
        <v>21.020744912528627</v>
      </c>
      <c r="D349" s="6">
        <f>[1]Output!$D349</f>
        <v>1.0169153188692668</v>
      </c>
      <c r="E349" s="66">
        <f>[1]Output!$H349</f>
        <v>0</v>
      </c>
      <c r="G349" s="44">
        <v>999999999999</v>
      </c>
    </row>
    <row r="350" spans="1:7" x14ac:dyDescent="0.2">
      <c r="A350" s="4">
        <v>43556</v>
      </c>
      <c r="B350" s="66">
        <f>[1]Output!$G350</f>
        <v>0</v>
      </c>
      <c r="C350" s="7">
        <f>[1]Output!$C350</f>
        <v>20.693179997378504</v>
      </c>
      <c r="D350" s="6">
        <f>[1]Output!$D350</f>
        <v>1.0010687929004494</v>
      </c>
      <c r="E350" s="66">
        <f>[1]Output!$H350</f>
        <v>0</v>
      </c>
      <c r="G350" s="44">
        <v>999999999999</v>
      </c>
    </row>
    <row r="351" spans="1:7" x14ac:dyDescent="0.2">
      <c r="A351" s="4">
        <v>43586</v>
      </c>
      <c r="B351" s="66">
        <f>[1]Output!$G351</f>
        <v>0</v>
      </c>
      <c r="C351" s="7">
        <f>[1]Output!$C351</f>
        <v>21.824991081335469</v>
      </c>
      <c r="D351" s="6">
        <f>[1]Output!$D351</f>
        <v>1.0558221346174634</v>
      </c>
      <c r="E351" s="66">
        <f>[1]Output!$H351</f>
        <v>0</v>
      </c>
      <c r="G351" s="44">
        <v>999999999999</v>
      </c>
    </row>
    <row r="352" spans="1:7" x14ac:dyDescent="0.2">
      <c r="A352" s="4">
        <v>43617</v>
      </c>
      <c r="B352" s="66">
        <f>[1]Output!$G352</f>
        <v>0</v>
      </c>
      <c r="C352" s="7">
        <f>[1]Output!$C352</f>
        <v>19.999999999999996</v>
      </c>
      <c r="D352" s="6">
        <f>[1]Output!$D352</f>
        <v>0.96753499754727756</v>
      </c>
      <c r="E352" s="66">
        <f>[1]Output!$H352</f>
        <v>0</v>
      </c>
      <c r="G352" s="44">
        <v>999999999999</v>
      </c>
    </row>
    <row r="353" spans="1:7" x14ac:dyDescent="0.2">
      <c r="A353" s="4">
        <v>43647</v>
      </c>
      <c r="B353" s="66">
        <f>[1]Output!$G353</f>
        <v>0</v>
      </c>
      <c r="C353" s="7">
        <f>[1]Output!$C353</f>
        <v>21.162767809625169</v>
      </c>
      <c r="D353" s="6">
        <f>[1]Output!$D353</f>
        <v>1.0237859250389647</v>
      </c>
      <c r="E353" s="66">
        <f>[1]Output!$H353</f>
        <v>0</v>
      </c>
      <c r="G353" s="44">
        <v>999999999999</v>
      </c>
    </row>
    <row r="354" spans="1:7" x14ac:dyDescent="0.2">
      <c r="A354" s="4">
        <v>43678</v>
      </c>
      <c r="B354" s="66">
        <f>[1]Output!$G354</f>
        <v>0</v>
      </c>
      <c r="C354" s="7">
        <f>[1]Output!$C354</f>
        <v>21.940484574273967</v>
      </c>
      <c r="D354" s="6">
        <f>[1]Output!$D354</f>
        <v>1.0614093344378124</v>
      </c>
      <c r="E354" s="66">
        <f>[1]Output!$H354</f>
        <v>0</v>
      </c>
      <c r="G354" s="44">
        <v>999999999999</v>
      </c>
    </row>
    <row r="355" spans="1:7" x14ac:dyDescent="0.2">
      <c r="A355" s="4">
        <v>43709</v>
      </c>
      <c r="B355" s="66">
        <f>[1]Output!$G355</f>
        <v>0</v>
      </c>
      <c r="C355" s="7">
        <f>[1]Output!$C355</f>
        <v>19.940480629235804</v>
      </c>
      <c r="D355" s="6">
        <f>[1]Output!$D355</f>
        <v>0.96465564383496016</v>
      </c>
      <c r="E355" s="66">
        <f>[1]Output!$H355</f>
        <v>0</v>
      </c>
      <c r="G355" s="44">
        <v>999999999999</v>
      </c>
    </row>
    <row r="356" spans="1:7" x14ac:dyDescent="0.2">
      <c r="A356" s="4">
        <v>43739</v>
      </c>
      <c r="B356" s="66">
        <f>[1]Output!$G356</f>
        <v>0</v>
      </c>
      <c r="C356" s="7">
        <f>[1]Output!$C356</f>
        <v>22.625284464133379</v>
      </c>
      <c r="D356" s="6">
        <f>[1]Output!$D356</f>
        <v>1.0945377274255874</v>
      </c>
      <c r="E356" s="66">
        <f>[1]Output!$H356</f>
        <v>0</v>
      </c>
      <c r="G356" s="44">
        <v>999999999999</v>
      </c>
    </row>
    <row r="357" spans="1:7" x14ac:dyDescent="0.2">
      <c r="A357" s="4">
        <v>43770</v>
      </c>
      <c r="B357" s="66">
        <f>[1]Output!$G357</f>
        <v>0</v>
      </c>
      <c r="C357" s="7">
        <f>[1]Output!$C357</f>
        <v>19.27236548348969</v>
      </c>
      <c r="D357" s="6">
        <f>[1]Output!$D357</f>
        <v>0.93233440453992178</v>
      </c>
      <c r="E357" s="66">
        <f>[1]Output!$H357</f>
        <v>0</v>
      </c>
      <c r="G357" s="44">
        <v>999999999999</v>
      </c>
    </row>
    <row r="358" spans="1:7" x14ac:dyDescent="0.2">
      <c r="A358" s="4">
        <v>43800</v>
      </c>
      <c r="B358" s="66">
        <f>[1]Output!$G358</f>
        <v>0</v>
      </c>
      <c r="C358" s="7">
        <f>[1]Output!$C358</f>
        <v>18.408302864361936</v>
      </c>
      <c r="D358" s="6">
        <f>[1]Output!$D358</f>
        <v>0.89053386333599849</v>
      </c>
      <c r="E358" s="66">
        <f>[1]Output!$H358</f>
        <v>0</v>
      </c>
      <c r="G358" s="44">
        <v>999999999999</v>
      </c>
    </row>
    <row r="359" spans="1:7" x14ac:dyDescent="0.2">
      <c r="A359" s="4">
        <v>43831</v>
      </c>
      <c r="B359" s="66">
        <f>[1]Output!$G359</f>
        <v>0</v>
      </c>
      <c r="C359" s="7">
        <f>[1]Output!$C359</f>
        <v>21.35710247971236</v>
      </c>
      <c r="D359" s="6">
        <f>[1]Output!$D359</f>
        <v>1.0331872047662729</v>
      </c>
      <c r="E359" s="66">
        <f>[1]Output!$H359</f>
        <v>0</v>
      </c>
      <c r="G359" s="44">
        <v>999999999999</v>
      </c>
    </row>
    <row r="360" spans="1:7" x14ac:dyDescent="0.2">
      <c r="A360" s="4">
        <v>43862</v>
      </c>
      <c r="B360" s="66">
        <f>[1]Output!$G360</f>
        <v>0</v>
      </c>
      <c r="C360" s="7">
        <f>[1]Output!$C360</f>
        <v>19.018710222637285</v>
      </c>
      <c r="D360" s="6">
        <f>[1]Output!$D360</f>
        <v>0.92006338743058758</v>
      </c>
      <c r="E360" s="66">
        <f>[1]Output!$H360</f>
        <v>0</v>
      </c>
      <c r="G360" s="44">
        <v>999999999999</v>
      </c>
    </row>
    <row r="361" spans="1:7" x14ac:dyDescent="0.2">
      <c r="A361" s="4">
        <v>43891</v>
      </c>
      <c r="B361" s="66">
        <f>[1]Output!$G361</f>
        <v>0</v>
      </c>
      <c r="C361" s="7">
        <f>[1]Output!$C361</f>
        <v>21.939155226158572</v>
      </c>
      <c r="D361" s="6">
        <f>[1]Output!$D361</f>
        <v>1.0613450248965339</v>
      </c>
      <c r="E361" s="66">
        <f>[1]Output!$H361</f>
        <v>0</v>
      </c>
      <c r="G361" s="44">
        <v>999999999999</v>
      </c>
    </row>
    <row r="362" spans="1:7" x14ac:dyDescent="0.2">
      <c r="A362" s="4">
        <v>43922</v>
      </c>
      <c r="B362" s="66">
        <f>[1]Output!$G362</f>
        <v>0</v>
      </c>
      <c r="C362" s="7">
        <f>[1]Output!$C362</f>
        <v>20.794124632532732</v>
      </c>
      <c r="D362" s="6">
        <f>[1]Output!$D362</f>
        <v>1.0059521662667672</v>
      </c>
      <c r="E362" s="66">
        <f>[1]Output!$H362</f>
        <v>0</v>
      </c>
      <c r="G362" s="44">
        <v>999999999999</v>
      </c>
    </row>
    <row r="363" spans="1:7" x14ac:dyDescent="0.2">
      <c r="A363" s="4">
        <v>43952</v>
      </c>
      <c r="B363" s="66">
        <f>[1]Output!$G363</f>
        <v>0</v>
      </c>
      <c r="C363" s="7">
        <f>[1]Output!$C363</f>
        <v>19.784891220022672</v>
      </c>
      <c r="D363" s="6">
        <f>[1]Output!$D363</f>
        <v>0.95712873390188957</v>
      </c>
      <c r="E363" s="66">
        <f>[1]Output!$H363</f>
        <v>0</v>
      </c>
      <c r="G363" s="44">
        <v>999999999999</v>
      </c>
    </row>
    <row r="364" spans="1:7" x14ac:dyDescent="0.2">
      <c r="A364" s="4">
        <v>43983</v>
      </c>
      <c r="B364" s="66">
        <f>[1]Output!$G364</f>
        <v>0</v>
      </c>
      <c r="C364" s="7">
        <f>[1]Output!$C364</f>
        <v>21.939155226158572</v>
      </c>
      <c r="D364" s="6">
        <f>[1]Output!$D364</f>
        <v>1.0613450248965339</v>
      </c>
      <c r="E364" s="66">
        <f>[1]Output!$H364</f>
        <v>0</v>
      </c>
      <c r="G364" s="44">
        <v>999999999999</v>
      </c>
    </row>
    <row r="365" spans="1:7" x14ac:dyDescent="0.2">
      <c r="A365" s="4">
        <v>44013</v>
      </c>
      <c r="B365" s="66">
        <f>[1]Output!$G365</f>
        <v>0</v>
      </c>
      <c r="C365" s="7">
        <f>[1]Output!$C365</f>
        <v>22.015240758042793</v>
      </c>
      <c r="D365" s="6">
        <f>[1]Output!$D365</f>
        <v>1.065025795641783</v>
      </c>
      <c r="E365" s="66">
        <f>[1]Output!$H365</f>
        <v>0</v>
      </c>
      <c r="G365" s="44">
        <v>999999999999</v>
      </c>
    </row>
    <row r="366" spans="1:7" x14ac:dyDescent="0.2">
      <c r="A366" s="4">
        <v>44044</v>
      </c>
      <c r="B366" s="66">
        <f>[1]Output!$G366</f>
        <v>0</v>
      </c>
      <c r="C366" s="7">
        <f>[1]Output!$C366</f>
        <v>20.934588088430434</v>
      </c>
      <c r="D366" s="6">
        <f>[1]Output!$D366</f>
        <v>1.0127473317396405</v>
      </c>
      <c r="E366" s="66">
        <f>[1]Output!$H366</f>
        <v>0</v>
      </c>
      <c r="G366" s="44">
        <v>999999999999</v>
      </c>
    </row>
    <row r="367" spans="1:7" x14ac:dyDescent="0.2">
      <c r="A367" s="4">
        <v>44075</v>
      </c>
      <c r="B367" s="66">
        <f>[1]Output!$G367</f>
        <v>0</v>
      </c>
      <c r="C367" s="7">
        <f>[1]Output!$C367</f>
        <v>20.926970678491816</v>
      </c>
      <c r="D367" s="6">
        <f>[1]Output!$D367</f>
        <v>1.0123788262043265</v>
      </c>
      <c r="E367" s="66">
        <f>[1]Output!$H367</f>
        <v>0</v>
      </c>
      <c r="G367" s="44">
        <v>999999999999</v>
      </c>
    </row>
    <row r="368" spans="1:7" x14ac:dyDescent="0.2">
      <c r="A368" s="4">
        <v>44105</v>
      </c>
      <c r="B368" s="66">
        <f>[1]Output!$G368</f>
        <v>0</v>
      </c>
      <c r="C368" s="7">
        <f>[1]Output!$C368</f>
        <v>21.623026639170991</v>
      </c>
      <c r="D368" s="6">
        <f>[1]Output!$D368</f>
        <v>1.0460517513147514</v>
      </c>
      <c r="E368" s="66">
        <f>[1]Output!$H368</f>
        <v>0</v>
      </c>
      <c r="G368" s="44">
        <v>999999999999</v>
      </c>
    </row>
    <row r="369" spans="1:7" x14ac:dyDescent="0.2">
      <c r="A369" s="4">
        <v>44136</v>
      </c>
      <c r="B369" s="66">
        <f>[1]Output!$G369</f>
        <v>0</v>
      </c>
      <c r="C369" s="7">
        <f>[1]Output!$C369</f>
        <v>19.285618700601738</v>
      </c>
      <c r="D369" s="6">
        <f>[1]Output!$D369</f>
        <v>0.93297555210922178</v>
      </c>
      <c r="E369" s="66">
        <f>[1]Output!$H369</f>
        <v>0</v>
      </c>
      <c r="G369" s="44">
        <v>999999999999</v>
      </c>
    </row>
    <row r="370" spans="1:7" x14ac:dyDescent="0.2">
      <c r="A370" s="4">
        <v>44166</v>
      </c>
      <c r="B370" s="66">
        <f>[1]Output!$G370</f>
        <v>0</v>
      </c>
      <c r="C370" s="7">
        <f>[1]Output!$C370</f>
        <v>19.318210133357475</v>
      </c>
      <c r="D370" s="6">
        <f>[1]Output!$D370</f>
        <v>0.93455221969979096</v>
      </c>
      <c r="E370" s="66">
        <f>[1]Output!$H370</f>
        <v>0</v>
      </c>
      <c r="G370" s="44">
        <v>999999999999</v>
      </c>
    </row>
    <row r="371" spans="1:7" x14ac:dyDescent="0.2">
      <c r="A371" s="4">
        <v>44197</v>
      </c>
      <c r="B371" s="66">
        <f>[1]Output!$G371</f>
        <v>0</v>
      </c>
      <c r="C371" s="7">
        <f>[1]Output!$C371</f>
        <v>0</v>
      </c>
      <c r="D371" s="6">
        <f>[1]Output!$D371</f>
        <v>0</v>
      </c>
      <c r="E371" s="66">
        <f>[1]Output!$H371</f>
        <v>0</v>
      </c>
      <c r="G371" s="44">
        <v>999999999999</v>
      </c>
    </row>
    <row r="372" spans="1:7" x14ac:dyDescent="0.2">
      <c r="A372" s="4"/>
      <c r="D372" s="5"/>
    </row>
    <row r="373" spans="1:7" hidden="1" x14ac:dyDescent="0.2">
      <c r="A373" s="4"/>
      <c r="D373" s="5"/>
    </row>
    <row r="374" spans="1:7" hidden="1" x14ac:dyDescent="0.2">
      <c r="A374" s="4"/>
      <c r="D374" s="5"/>
    </row>
    <row r="375" spans="1:7" hidden="1" x14ac:dyDescent="0.2">
      <c r="A375" s="4"/>
      <c r="D375" s="5"/>
    </row>
    <row r="376" spans="1:7" hidden="1" x14ac:dyDescent="0.2">
      <c r="A376" s="4"/>
      <c r="D376" s="5"/>
    </row>
    <row r="377" spans="1:7" hidden="1" x14ac:dyDescent="0.2">
      <c r="A377" s="4"/>
      <c r="D377" s="5"/>
    </row>
    <row r="378" spans="1:7" hidden="1" x14ac:dyDescent="0.2">
      <c r="A378" s="4"/>
      <c r="D378" s="5"/>
    </row>
    <row r="379" spans="1:7" hidden="1" x14ac:dyDescent="0.2">
      <c r="A379" s="4"/>
      <c r="D379" s="5"/>
    </row>
    <row r="380" spans="1:7" hidden="1" x14ac:dyDescent="0.2">
      <c r="A380" s="4"/>
      <c r="D380" s="5"/>
    </row>
    <row r="381" spans="1:7" hidden="1" x14ac:dyDescent="0.2">
      <c r="A381" s="4"/>
      <c r="D381" s="5"/>
    </row>
    <row r="382" spans="1:7" hidden="1" x14ac:dyDescent="0.2">
      <c r="A382" s="4"/>
      <c r="D382" s="5"/>
    </row>
    <row r="383" spans="1:7" hidden="1" x14ac:dyDescent="0.2">
      <c r="A383" s="4"/>
      <c r="D383" s="5"/>
    </row>
    <row r="384" spans="1:7" hidden="1" x14ac:dyDescent="0.2">
      <c r="A384" s="4"/>
      <c r="D384" s="5"/>
    </row>
    <row r="385" spans="1:4" hidden="1" x14ac:dyDescent="0.2">
      <c r="A385" s="4"/>
      <c r="D385" s="5"/>
    </row>
    <row r="386" spans="1:4" hidden="1" x14ac:dyDescent="0.2">
      <c r="A386" s="4"/>
      <c r="D386" s="5"/>
    </row>
    <row r="387" spans="1:4" hidden="1" x14ac:dyDescent="0.2">
      <c r="A387" s="4"/>
      <c r="D387" s="5"/>
    </row>
    <row r="388" spans="1:4" hidden="1" x14ac:dyDescent="0.2">
      <c r="A388" s="4"/>
      <c r="D388" s="5"/>
    </row>
    <row r="389" spans="1:4" hidden="1" x14ac:dyDescent="0.2">
      <c r="A389" s="4"/>
      <c r="D389" s="5"/>
    </row>
    <row r="390" spans="1:4" hidden="1" x14ac:dyDescent="0.2">
      <c r="A390" s="4"/>
      <c r="D390" s="5"/>
    </row>
    <row r="391" spans="1:4" hidden="1" x14ac:dyDescent="0.2">
      <c r="A391" s="4"/>
      <c r="D391" s="5"/>
    </row>
    <row r="392" spans="1:4" hidden="1" x14ac:dyDescent="0.2">
      <c r="A392" s="4"/>
      <c r="D392" s="5"/>
    </row>
    <row r="393" spans="1:4" hidden="1" x14ac:dyDescent="0.2">
      <c r="A393" s="4"/>
      <c r="D393" s="5"/>
    </row>
    <row r="394" spans="1:4" hidden="1" x14ac:dyDescent="0.2">
      <c r="A394" s="4"/>
      <c r="D394" s="5"/>
    </row>
    <row r="395" spans="1:4" hidden="1" x14ac:dyDescent="0.2">
      <c r="A395" s="4"/>
      <c r="D395" s="5"/>
    </row>
    <row r="396" spans="1:4" hidden="1" x14ac:dyDescent="0.2">
      <c r="A396" s="4"/>
      <c r="D396" s="5"/>
    </row>
    <row r="397" spans="1:4" hidden="1" x14ac:dyDescent="0.2">
      <c r="A397" s="4"/>
      <c r="D397" s="5"/>
    </row>
    <row r="398" spans="1:4" hidden="1" x14ac:dyDescent="0.2">
      <c r="A398" s="4"/>
      <c r="D398" s="5"/>
    </row>
    <row r="399" spans="1:4" hidden="1" x14ac:dyDescent="0.2">
      <c r="A399" s="4"/>
      <c r="D399" s="5"/>
    </row>
    <row r="400" spans="1:4" hidden="1" x14ac:dyDescent="0.2">
      <c r="A400" s="4"/>
      <c r="D400" s="5"/>
    </row>
    <row r="401" spans="1:7" hidden="1" x14ac:dyDescent="0.2">
      <c r="A401" s="4"/>
      <c r="D401" s="5"/>
    </row>
    <row r="402" spans="1:7" hidden="1" x14ac:dyDescent="0.2">
      <c r="A402" s="4"/>
      <c r="D402" s="5"/>
    </row>
    <row r="403" spans="1:7" hidden="1" x14ac:dyDescent="0.2">
      <c r="A403" s="4"/>
      <c r="D403" s="5"/>
    </row>
    <row r="404" spans="1:7" hidden="1" x14ac:dyDescent="0.2">
      <c r="A404" s="4"/>
      <c r="D404" s="5"/>
    </row>
    <row r="405" spans="1:7" hidden="1" x14ac:dyDescent="0.2">
      <c r="A405" s="4"/>
      <c r="D405" s="5"/>
    </row>
    <row r="406" spans="1:7" x14ac:dyDescent="0.2">
      <c r="A406" s="4"/>
      <c r="D406" s="5"/>
    </row>
    <row r="407" spans="1:7" x14ac:dyDescent="0.2">
      <c r="A407" s="2" t="s">
        <v>4</v>
      </c>
    </row>
    <row r="408" spans="1:7" x14ac:dyDescent="0.2">
      <c r="A408" s="8">
        <v>2000</v>
      </c>
      <c r="B408" s="9">
        <f>SUM(B119:B130)</f>
        <v>262.47770508300005</v>
      </c>
      <c r="C408" s="10">
        <f>SUM(C119:C130)</f>
        <v>248.64448596868056</v>
      </c>
      <c r="D408" s="11">
        <f t="shared" ref="D408" si="0">SUM(D119:D130)</f>
        <v>12.02861210609257</v>
      </c>
      <c r="E408" s="9">
        <f>SUM(E119:E130)</f>
        <v>262.78394506790346</v>
      </c>
      <c r="F408" s="12"/>
      <c r="G408" s="12"/>
    </row>
    <row r="409" spans="1:7" x14ac:dyDescent="0.2">
      <c r="A409" s="8">
        <v>2001</v>
      </c>
      <c r="B409" s="9">
        <f>SUM(B131:B142)</f>
        <v>307.50925589300005</v>
      </c>
      <c r="C409" s="10">
        <f>SUM(C131:C142)</f>
        <v>243.8965933847708</v>
      </c>
      <c r="D409" s="11">
        <f t="shared" ref="D409" si="1">SUM(D131:D142)</f>
        <v>11.798924494116179</v>
      </c>
      <c r="E409" s="9">
        <f>SUM(E131:E142)</f>
        <v>316.10856232223654</v>
      </c>
      <c r="F409" s="12"/>
      <c r="G409" s="12"/>
    </row>
    <row r="410" spans="1:7" x14ac:dyDescent="0.2">
      <c r="A410" s="8">
        <v>2002</v>
      </c>
      <c r="B410" s="9">
        <f>SUM(B143:B154)</f>
        <v>363.13590052100005</v>
      </c>
      <c r="C410" s="10">
        <f>SUM(C143:C154)</f>
        <v>247.23960549823056</v>
      </c>
      <c r="D410" s="11">
        <f t="shared" ref="D410" si="2">SUM(D143:D154)</f>
        <v>11.960648554966021</v>
      </c>
      <c r="E410" s="9">
        <f>SUM(E143:E154)</f>
        <v>364.07299022663653</v>
      </c>
      <c r="F410" s="12"/>
      <c r="G410" s="12"/>
    </row>
    <row r="411" spans="1:7" x14ac:dyDescent="0.2">
      <c r="A411" s="8">
        <v>2003</v>
      </c>
      <c r="B411" s="9">
        <f>SUM(B155:B166)</f>
        <v>352.39784936800004</v>
      </c>
      <c r="C411" s="10">
        <f>SUM(C155:C166)</f>
        <v>248.12612317911592</v>
      </c>
      <c r="D411" s="11">
        <f t="shared" ref="D411" si="3">SUM(D155:D166)</f>
        <v>12.003535399076073</v>
      </c>
      <c r="E411" s="9">
        <f>SUM(E155:E166)</f>
        <v>351.8566150118304</v>
      </c>
      <c r="F411" s="12"/>
      <c r="G411" s="12"/>
    </row>
    <row r="412" spans="1:7" x14ac:dyDescent="0.2">
      <c r="A412" s="8">
        <v>2004</v>
      </c>
      <c r="B412" s="9">
        <f>SUM(B167:B178)</f>
        <v>369.63226289000005</v>
      </c>
      <c r="C412" s="10">
        <f>SUM(C167:C178)</f>
        <v>248.84184133564227</v>
      </c>
      <c r="D412" s="11">
        <f t="shared" ref="D412" si="4">SUM(D167:D178)</f>
        <v>12.038159517317034</v>
      </c>
      <c r="E412" s="9">
        <f>SUM(E167:E178)</f>
        <v>369.53414527800959</v>
      </c>
      <c r="F412" s="12"/>
      <c r="G412" s="12"/>
    </row>
    <row r="413" spans="1:7" x14ac:dyDescent="0.2">
      <c r="A413" s="8">
        <v>2005</v>
      </c>
      <c r="B413" s="9">
        <f>SUM(B179:B190)</f>
        <v>415.07793049200006</v>
      </c>
      <c r="C413" s="10">
        <f>SUM(C179:C190)</f>
        <v>248.74285271650902</v>
      </c>
      <c r="D413" s="11">
        <f t="shared" ref="D413" si="5">SUM(D179:D190)</f>
        <v>12.033370769648521</v>
      </c>
      <c r="E413" s="9">
        <f>SUM(E179:E190)</f>
        <v>414.50852185037178</v>
      </c>
      <c r="F413" s="12"/>
      <c r="G413" s="12"/>
    </row>
    <row r="414" spans="1:7" x14ac:dyDescent="0.2">
      <c r="A414" s="8">
        <v>2006</v>
      </c>
      <c r="B414" s="9">
        <f>SUM(B191:B202)</f>
        <v>458.49489728199995</v>
      </c>
      <c r="C414" s="10">
        <f>SUM(C191:C202)</f>
        <v>247.45126457023363</v>
      </c>
      <c r="D414" s="11">
        <f t="shared" ref="D414" si="6">SUM(D191:D202)</f>
        <v>11.970887932951584</v>
      </c>
      <c r="E414" s="9">
        <f>SUM(E191:E202)</f>
        <v>459.89539642178619</v>
      </c>
      <c r="F414" s="12"/>
      <c r="G414" s="12"/>
    </row>
    <row r="415" spans="1:7" x14ac:dyDescent="0.2">
      <c r="A415" s="8">
        <v>2007</v>
      </c>
      <c r="B415" s="9">
        <f>SUM(B203:B214)</f>
        <v>532.02714118000006</v>
      </c>
      <c r="C415" s="10">
        <f>SUM(C203:C214)</f>
        <v>247.86167994335267</v>
      </c>
      <c r="D415" s="11">
        <f t="shared" ref="D415" si="7">SUM(D203:D214)</f>
        <v>11.990742494802792</v>
      </c>
      <c r="E415" s="9">
        <f>SUM(E203:E214)</f>
        <v>531.33698177366341</v>
      </c>
      <c r="F415" s="12"/>
      <c r="G415" s="12"/>
    </row>
    <row r="416" spans="1:7" x14ac:dyDescent="0.2">
      <c r="A416" s="8">
        <v>2008</v>
      </c>
      <c r="B416" s="9">
        <f>SUM(B215:B226)</f>
        <v>660.28697305000014</v>
      </c>
      <c r="C416" s="10">
        <f>SUM(C215:C226)</f>
        <v>248.88905549583814</v>
      </c>
      <c r="D416" s="11">
        <f t="shared" ref="D416" si="8">SUM(D215:D226)</f>
        <v>12.040443584935502</v>
      </c>
      <c r="E416" s="9">
        <f>SUM(E215:E226)</f>
        <v>656.30908042270403</v>
      </c>
      <c r="F416" s="12"/>
      <c r="G416" s="12"/>
    </row>
    <row r="417" spans="1:7" x14ac:dyDescent="0.2">
      <c r="A417" s="8">
        <v>2009</v>
      </c>
      <c r="B417" s="9">
        <f>SUM(B227:B238)</f>
        <v>549.3034462920001</v>
      </c>
      <c r="C417" s="10">
        <f>SUM(C227:C238)</f>
        <v>247.77435291519751</v>
      </c>
      <c r="D417" s="11">
        <f t="shared" ref="D417" si="9">SUM(D227:D238)</f>
        <v>11.986517897004195</v>
      </c>
      <c r="E417" s="9">
        <f>SUM(E227:E238)</f>
        <v>549.60752726926989</v>
      </c>
      <c r="F417" s="12"/>
      <c r="G417" s="12"/>
    </row>
    <row r="418" spans="1:7" x14ac:dyDescent="0.2">
      <c r="A418" s="8">
        <v>2010</v>
      </c>
      <c r="B418" s="9">
        <f>SUM(B239:B250)</f>
        <v>444.65272089900003</v>
      </c>
      <c r="C418" s="10">
        <f>SUM(C239:C250)</f>
        <v>247.90394041574262</v>
      </c>
      <c r="D418" s="11">
        <f t="shared" ref="D418" si="10">SUM(D239:D250)</f>
        <v>11.992786919105301</v>
      </c>
      <c r="E418" s="9">
        <f>SUM(E239:E250)</f>
        <v>445.52030795865636</v>
      </c>
      <c r="F418" s="12"/>
      <c r="G418" s="12"/>
    </row>
    <row r="419" spans="1:7" x14ac:dyDescent="0.2">
      <c r="A419" s="8">
        <v>2011</v>
      </c>
      <c r="B419" s="9">
        <f>SUM(B251:B262)</f>
        <v>383.86749810199996</v>
      </c>
      <c r="C419" s="10">
        <f>SUM(C251:C262)</f>
        <v>248.52804805890094</v>
      </c>
      <c r="D419" s="11">
        <f t="shared" ref="D419" si="11">SUM(D251:D262)</f>
        <v>12.022979218454921</v>
      </c>
      <c r="E419" s="9">
        <f>SUM(E251:E262)</f>
        <v>381.20785123906785</v>
      </c>
      <c r="F419" s="12"/>
      <c r="G419" s="12"/>
    </row>
    <row r="420" spans="1:7" x14ac:dyDescent="0.2">
      <c r="A420" s="8">
        <v>2012</v>
      </c>
      <c r="B420" s="9">
        <f>SUM(B263:B274)</f>
        <v>286.79550675199999</v>
      </c>
      <c r="C420" s="10">
        <f>SUM(C263:C274)</f>
        <v>247.73564437874188</v>
      </c>
      <c r="D420" s="11">
        <f t="shared" ref="D420" si="12">SUM(D263:D274)</f>
        <v>11.984645303817963</v>
      </c>
      <c r="E420" s="9">
        <f>SUM(E263:E274)</f>
        <v>287.85700569527461</v>
      </c>
      <c r="F420" s="12"/>
      <c r="G420" s="12"/>
    </row>
    <row r="421" spans="1:7" x14ac:dyDescent="0.2">
      <c r="A421" s="8">
        <v>2013</v>
      </c>
      <c r="B421" s="9">
        <f>SUM(B275:B286)</f>
        <v>260.65711061300004</v>
      </c>
      <c r="C421" s="10">
        <f>SUM(C275:C286)</f>
        <v>247.12218524394567</v>
      </c>
      <c r="D421" s="11">
        <f t="shared" ref="D421" si="13">SUM(D275:D286)</f>
        <v>11.954968144693943</v>
      </c>
      <c r="E421" s="9">
        <f>SUM(E275:E286)</f>
        <v>262.14061665552566</v>
      </c>
      <c r="F421" s="12"/>
      <c r="G421" s="12"/>
    </row>
    <row r="422" spans="1:7" x14ac:dyDescent="0.2">
      <c r="A422" s="8">
        <v>2014</v>
      </c>
      <c r="B422" s="9">
        <f>SUM(B287:B298)</f>
        <v>261.91524519500001</v>
      </c>
      <c r="C422" s="10">
        <f>SUM(C287:C298)</f>
        <v>247.9815953990703</v>
      </c>
      <c r="D422" s="11">
        <f t="shared" ref="D422" si="14">SUM(D287:D298)</f>
        <v>11.996543614810477</v>
      </c>
      <c r="E422" s="9">
        <f>SUM(E287:E298)</f>
        <v>262.16921125241925</v>
      </c>
      <c r="F422" s="12"/>
      <c r="G422" s="12"/>
    </row>
    <row r="423" spans="1:7" x14ac:dyDescent="0.2">
      <c r="A423" s="8">
        <v>2015</v>
      </c>
      <c r="B423" s="9">
        <f>SUM(B299:B310)</f>
        <v>299.08608349999997</v>
      </c>
      <c r="C423" s="10">
        <f>SUM(C299:C310)</f>
        <v>247.77435291519751</v>
      </c>
      <c r="D423" s="11">
        <f t="shared" ref="D423" si="15">SUM(D299:D310)</f>
        <v>11.986517897004195</v>
      </c>
      <c r="E423" s="9">
        <f>SUM(E299:E310)</f>
        <v>299.49947220499985</v>
      </c>
      <c r="F423" s="12"/>
      <c r="G423" s="12"/>
    </row>
    <row r="424" spans="1:7" x14ac:dyDescent="0.2">
      <c r="A424" s="8">
        <v>2016</v>
      </c>
      <c r="B424" s="9">
        <f>SUM(B311:B322)</f>
        <v>316.49474769400001</v>
      </c>
      <c r="C424" s="10">
        <f>SUM(C311:C322)</f>
        <v>248.42223592129511</v>
      </c>
      <c r="D424" s="11">
        <f t="shared" ref="D424" si="16">SUM(D311:D322)</f>
        <v>12.017860371139975</v>
      </c>
      <c r="E424" s="9">
        <f>SUM(E311:E322)</f>
        <v>312.59018631965165</v>
      </c>
      <c r="F424" s="12"/>
      <c r="G424" s="12"/>
    </row>
    <row r="425" spans="1:7" x14ac:dyDescent="0.2">
      <c r="A425" s="8">
        <v>2017</v>
      </c>
      <c r="B425" s="9">
        <f>SUM(B323:B334)</f>
        <v>21.876244125000003</v>
      </c>
      <c r="C425" s="10">
        <f>SUM(C323:C334)</f>
        <v>247.45126457023363</v>
      </c>
      <c r="D425" s="11">
        <f t="shared" ref="D425" si="17">SUM(D323:D334)</f>
        <v>11.970887932951584</v>
      </c>
      <c r="E425" s="9">
        <f>SUM(E323:E334)</f>
        <v>22.08006799679152</v>
      </c>
      <c r="F425" s="12"/>
      <c r="G425" s="12"/>
    </row>
    <row r="426" spans="1:7" x14ac:dyDescent="0.2">
      <c r="A426" s="8">
        <v>2018</v>
      </c>
      <c r="B426" s="9">
        <f>SUM(B335:B346)</f>
        <v>0</v>
      </c>
      <c r="C426" s="10">
        <f>SUM(C335:C346)</f>
        <v>247.86167994335267</v>
      </c>
      <c r="D426" s="11">
        <f t="shared" ref="D426" si="18">SUM(D335:D346)</f>
        <v>11.990742494802792</v>
      </c>
      <c r="E426" s="9">
        <f>SUM(E335:E346)</f>
        <v>0</v>
      </c>
      <c r="F426" s="12"/>
      <c r="G426" s="12"/>
    </row>
    <row r="427" spans="1:7" x14ac:dyDescent="0.2">
      <c r="A427" s="8">
        <v>2019</v>
      </c>
      <c r="B427" s="9">
        <f>SUM(B347:B358)</f>
        <v>0</v>
      </c>
      <c r="C427" s="10">
        <f>SUM(C347:C358)</f>
        <v>247.12218524394567</v>
      </c>
      <c r="D427" s="11">
        <f t="shared" ref="D427" si="19">SUM(D347:D358)</f>
        <v>11.954968144693943</v>
      </c>
      <c r="E427" s="9">
        <f>SUM(E347:E358)</f>
        <v>0</v>
      </c>
      <c r="F427" s="12"/>
      <c r="G427" s="12"/>
    </row>
    <row r="428" spans="1:7" x14ac:dyDescent="0.2">
      <c r="A428" s="8">
        <v>2020</v>
      </c>
      <c r="B428" s="9">
        <f>SUM(B359:B370)</f>
        <v>0</v>
      </c>
      <c r="C428" s="10">
        <f>SUM(C359:C370)</f>
        <v>248.93679400531747</v>
      </c>
      <c r="D428" s="11">
        <f t="shared" ref="D428" si="20">SUM(D359:D370)</f>
        <v>12.042753018868098</v>
      </c>
      <c r="E428" s="9">
        <f>SUM(E359:E370)</f>
        <v>0</v>
      </c>
      <c r="F428" s="12"/>
      <c r="G428" s="12"/>
    </row>
    <row r="429" spans="1:7" x14ac:dyDescent="0.2">
      <c r="A429" s="8"/>
      <c r="B429" s="9"/>
      <c r="C429" s="10"/>
      <c r="D429" s="11"/>
      <c r="E429" s="11"/>
      <c r="F429" s="12"/>
      <c r="G429" s="12"/>
    </row>
  </sheetData>
  <mergeCells count="1">
    <mergeCell ref="I9:M9"/>
  </mergeCells>
  <conditionalFormatting sqref="A372:A406 B429:E429 B407:D428">
    <cfRule type="cellIs" dxfId="136" priority="31" operator="equal">
      <formula>0</formula>
    </cfRule>
  </conditionalFormatting>
  <conditionalFormatting sqref="D122:D406">
    <cfRule type="cellIs" dxfId="135" priority="30" operator="equal">
      <formula>0</formula>
    </cfRule>
  </conditionalFormatting>
  <conditionalFormatting sqref="D119:D406">
    <cfRule type="cellIs" dxfId="134" priority="29" operator="equal">
      <formula>0</formula>
    </cfRule>
  </conditionalFormatting>
  <conditionalFormatting sqref="D372:D406 B119:D371">
    <cfRule type="cellIs" dxfId="133" priority="28" operator="equal">
      <formula>0</formula>
    </cfRule>
  </conditionalFormatting>
  <conditionalFormatting sqref="F408:F429">
    <cfRule type="cellIs" dxfId="132" priority="27" operator="equal">
      <formula>0</formula>
    </cfRule>
  </conditionalFormatting>
  <conditionalFormatting sqref="G408:G429">
    <cfRule type="cellIs" dxfId="131" priority="26" operator="equal">
      <formula>0</formula>
    </cfRule>
  </conditionalFormatting>
  <conditionalFormatting sqref="I14:I22 L14:M22">
    <cfRule type="cellIs" dxfId="130" priority="15" operator="equal">
      <formula>0</formula>
    </cfRule>
  </conditionalFormatting>
  <conditionalFormatting sqref="I11:I22 L11:M22">
    <cfRule type="cellIs" dxfId="129" priority="14" operator="equal">
      <formula>0</formula>
    </cfRule>
  </conditionalFormatting>
  <conditionalFormatting sqref="G312:G371">
    <cfRule type="cellIs" dxfId="128" priority="13" operator="equal">
      <formula>0</formula>
    </cfRule>
  </conditionalFormatting>
  <conditionalFormatting sqref="G312:G371">
    <cfRule type="cellIs" dxfId="127" priority="12" operator="equal">
      <formula>0</formula>
    </cfRule>
  </conditionalFormatting>
  <conditionalFormatting sqref="K14:K22">
    <cfRule type="cellIs" dxfId="126" priority="11" operator="equal">
      <formula>0</formula>
    </cfRule>
  </conditionalFormatting>
  <conditionalFormatting sqref="K11:K22">
    <cfRule type="cellIs" dxfId="125" priority="10" operator="equal">
      <formula>0</formula>
    </cfRule>
  </conditionalFormatting>
  <conditionalFormatting sqref="J14:J22">
    <cfRule type="cellIs" dxfId="124" priority="9" operator="equal">
      <formula>0</formula>
    </cfRule>
  </conditionalFormatting>
  <conditionalFormatting sqref="J11:J22">
    <cfRule type="cellIs" dxfId="123" priority="8" operator="equal">
      <formula>0</formula>
    </cfRule>
  </conditionalFormatting>
  <conditionalFormatting sqref="B372:C406">
    <cfRule type="cellIs" dxfId="122" priority="7" operator="equal">
      <formula>0</formula>
    </cfRule>
  </conditionalFormatting>
  <conditionalFormatting sqref="D11:D118">
    <cfRule type="cellIs" dxfId="121" priority="6" operator="equal">
      <formula>0</formula>
    </cfRule>
  </conditionalFormatting>
  <conditionalFormatting sqref="B11:D118">
    <cfRule type="cellIs" dxfId="120" priority="5" operator="equal">
      <formula>0</formula>
    </cfRule>
  </conditionalFormatting>
  <conditionalFormatting sqref="E407:E428">
    <cfRule type="cellIs" dxfId="119" priority="4" operator="equal">
      <formula>0</formula>
    </cfRule>
  </conditionalFormatting>
  <conditionalFormatting sqref="E119:E371">
    <cfRule type="cellIs" dxfId="118" priority="3" operator="equal">
      <formula>0</formula>
    </cfRule>
  </conditionalFormatting>
  <conditionalFormatting sqref="E372:E406">
    <cfRule type="cellIs" dxfId="117" priority="2" operator="equal">
      <formula>0</formula>
    </cfRule>
  </conditionalFormatting>
  <conditionalFormatting sqref="E11:E371">
    <cfRule type="cellIs" dxfId="116" priority="1" operator="equal">
      <formula>0</formula>
    </cfRule>
  </conditionalFormatting>
  <printOptions headings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tabSelected="1" zoomScale="75" zoomScaleNormal="75" workbookViewId="0">
      <pane xSplit="1" ySplit="10" topLeftCell="B56" activePane="bottomRight" state="frozen"/>
      <selection pane="topRight" activeCell="C1" sqref="C1"/>
      <selection pane="bottomLeft" activeCell="A11" sqref="A11"/>
      <selection pane="bottomRight" activeCell="AH71" sqref="AH71"/>
    </sheetView>
  </sheetViews>
  <sheetFormatPr defaultRowHeight="11.25" x14ac:dyDescent="0.2"/>
  <cols>
    <col min="1" max="28" width="7.83203125" style="9" customWidth="1"/>
    <col min="29" max="32" width="7.83203125" style="9" hidden="1" customWidth="1"/>
    <col min="33" max="33" width="1.83203125" style="9" customWidth="1"/>
    <col min="34" max="39" width="8.83203125" style="9" customWidth="1"/>
    <col min="40" max="42" width="9.33203125" style="9"/>
    <col min="43" max="43" width="1.83203125" style="9" customWidth="1"/>
    <col min="44" max="44" width="9.33203125" style="9"/>
    <col min="45" max="45" width="0" style="9" hidden="1" customWidth="1"/>
    <col min="46" max="16384" width="9.33203125" style="9"/>
  </cols>
  <sheetData>
    <row r="1" spans="1:39" ht="23.25" x14ac:dyDescent="0.35">
      <c r="A1" s="76" t="s">
        <v>81</v>
      </c>
    </row>
    <row r="3" spans="1:39" ht="11.25" hidden="1" customHeight="1" x14ac:dyDescent="0.2"/>
    <row r="4" spans="1:39" ht="11.25" hidden="1" customHeight="1" x14ac:dyDescent="0.2"/>
    <row r="5" spans="1:39" ht="11.25" hidden="1" customHeight="1" x14ac:dyDescent="0.2"/>
    <row r="6" spans="1:39" ht="11.25" hidden="1" customHeight="1" x14ac:dyDescent="0.2"/>
    <row r="7" spans="1:39" ht="11.25" hidden="1" customHeight="1" x14ac:dyDescent="0.2"/>
    <row r="8" spans="1:39" ht="11.25" hidden="1" customHeight="1" x14ac:dyDescent="0.2"/>
    <row r="9" spans="1:39" ht="18" x14ac:dyDescent="0.25">
      <c r="A9" s="75" t="s">
        <v>95</v>
      </c>
    </row>
    <row r="10" spans="1:39" x14ac:dyDescent="0.2">
      <c r="A10" s="79"/>
      <c r="B10" s="87">
        <v>1990</v>
      </c>
      <c r="C10" s="87">
        <v>1991</v>
      </c>
      <c r="D10" s="87">
        <v>1992</v>
      </c>
      <c r="E10" s="87">
        <v>1993</v>
      </c>
      <c r="F10" s="87">
        <v>1994</v>
      </c>
      <c r="G10" s="87">
        <v>1995</v>
      </c>
      <c r="H10" s="87">
        <v>1996</v>
      </c>
      <c r="I10" s="87">
        <v>1997</v>
      </c>
      <c r="J10" s="87">
        <v>1998</v>
      </c>
      <c r="K10" s="87">
        <v>1999</v>
      </c>
      <c r="L10" s="87">
        <v>2000</v>
      </c>
      <c r="M10" s="87">
        <v>2001</v>
      </c>
      <c r="N10" s="87">
        <v>2002</v>
      </c>
      <c r="O10" s="87">
        <v>2003</v>
      </c>
      <c r="P10" s="87">
        <v>2004</v>
      </c>
      <c r="Q10" s="87">
        <v>2005</v>
      </c>
      <c r="R10" s="87">
        <v>2006</v>
      </c>
      <c r="S10" s="87">
        <v>2007</v>
      </c>
      <c r="T10" s="87">
        <v>2008</v>
      </c>
      <c r="U10" s="87">
        <v>2009</v>
      </c>
      <c r="V10" s="87">
        <v>2010</v>
      </c>
      <c r="W10" s="87">
        <v>2011</v>
      </c>
      <c r="X10" s="87">
        <v>2012</v>
      </c>
      <c r="Y10" s="87">
        <v>2013</v>
      </c>
      <c r="Z10" s="87">
        <v>2014</v>
      </c>
      <c r="AA10" s="87">
        <v>2015</v>
      </c>
      <c r="AB10" s="87">
        <v>2016</v>
      </c>
      <c r="AC10" s="15">
        <v>2017</v>
      </c>
      <c r="AD10" s="15">
        <v>2018</v>
      </c>
      <c r="AE10" s="15">
        <v>2019</v>
      </c>
      <c r="AF10" s="15">
        <v>2020</v>
      </c>
    </row>
    <row r="11" spans="1:39" x14ac:dyDescent="0.2">
      <c r="A11" s="79" t="s">
        <v>29</v>
      </c>
      <c r="B11" s="88">
        <f>Inputs!$E11</f>
        <v>3.4489817423940572</v>
      </c>
      <c r="C11" s="88">
        <f>Inputs!$E23</f>
        <v>4.9769001389821828</v>
      </c>
      <c r="D11" s="88">
        <f>Inputs!$E35</f>
        <v>5.4949622792201858</v>
      </c>
      <c r="E11" s="88">
        <f>Inputs!$E47</f>
        <v>6.5290307814178812</v>
      </c>
      <c r="F11" s="88">
        <f>Inputs!$E59</f>
        <v>6.7223618086810575</v>
      </c>
      <c r="G11" s="88">
        <f>Inputs!$E11</f>
        <v>3.4489817423940572</v>
      </c>
      <c r="H11" s="88">
        <f>Inputs!$E71</f>
        <v>8.5562698914459627</v>
      </c>
      <c r="I11" s="88">
        <f>Inputs!$E83</f>
        <v>10.98071542511418</v>
      </c>
      <c r="J11" s="88">
        <f>Inputs!$E95</f>
        <v>13.0547089142046</v>
      </c>
      <c r="K11" s="88">
        <f>Inputs!$E107</f>
        <v>17.226605065701666</v>
      </c>
      <c r="L11" s="88">
        <f>Inputs!$E119</f>
        <v>21.676204083853072</v>
      </c>
      <c r="M11" s="88">
        <f>Inputs!$E131</f>
        <v>26.521467749820097</v>
      </c>
      <c r="N11" s="88">
        <f>Inputs!$E143</f>
        <v>29.067967512972189</v>
      </c>
      <c r="O11" s="88">
        <f>Inputs!$E155</f>
        <v>29.944701890219193</v>
      </c>
      <c r="P11" s="88">
        <f>Inputs!$E167</f>
        <v>34.167681881958011</v>
      </c>
      <c r="Q11" s="88">
        <f>Inputs!$E179</f>
        <v>33.167362815985747</v>
      </c>
      <c r="R11" s="88">
        <f>Inputs!$E191</f>
        <v>39.50244762719602</v>
      </c>
      <c r="S11" s="88">
        <f>Inputs!$E203</f>
        <v>38.356918942499526</v>
      </c>
      <c r="T11" s="88">
        <f>Inputs!$E215</f>
        <v>58.126829376938339</v>
      </c>
      <c r="U11" s="88">
        <f>Inputs!$E227</f>
        <v>46.479583052936512</v>
      </c>
      <c r="V11" s="88">
        <f>Inputs!$E239</f>
        <v>35.645240117732278</v>
      </c>
      <c r="W11" s="88">
        <f>Inputs!$E251</f>
        <v>33.165356699646317</v>
      </c>
      <c r="X11" s="88">
        <f>Inputs!$E263</f>
        <v>24.574210908238605</v>
      </c>
      <c r="Y11" s="88">
        <f>Inputs!$E275</f>
        <v>22.014803793562049</v>
      </c>
      <c r="Z11" s="88">
        <f>Inputs!$E287</f>
        <v>20.705710826954626</v>
      </c>
      <c r="AA11" s="88">
        <f>Inputs!$E299</f>
        <v>24.470670796849188</v>
      </c>
      <c r="AB11" s="88">
        <f>Inputs!$E311</f>
        <v>31.241563249983447</v>
      </c>
      <c r="AC11" s="10">
        <f>Inputs!$E323</f>
        <v>22.08006799679152</v>
      </c>
      <c r="AD11" s="10">
        <f>Inputs!$E335</f>
        <v>0</v>
      </c>
      <c r="AE11" s="10">
        <f>Inputs!$E347</f>
        <v>0</v>
      </c>
      <c r="AF11" s="10">
        <f>Inputs!$E359</f>
        <v>0</v>
      </c>
      <c r="AH11" s="10"/>
      <c r="AI11" s="10"/>
      <c r="AJ11" s="10"/>
      <c r="AK11" s="10"/>
      <c r="AL11" s="10"/>
      <c r="AM11" s="10"/>
    </row>
    <row r="12" spans="1:39" x14ac:dyDescent="0.2">
      <c r="A12" s="79" t="s">
        <v>30</v>
      </c>
      <c r="B12" s="88">
        <f>Inputs!$E12</f>
        <v>4.6359806959893319</v>
      </c>
      <c r="C12" s="88">
        <f>Inputs!$E24</f>
        <v>4.657029629770526</v>
      </c>
      <c r="D12" s="88">
        <f>Inputs!$E36</f>
        <v>5.9303070168595715</v>
      </c>
      <c r="E12" s="88">
        <f>Inputs!$E48</f>
        <v>6.3270464840192595</v>
      </c>
      <c r="F12" s="88">
        <f>Inputs!$E60</f>
        <v>6.8725990978690801</v>
      </c>
      <c r="G12" s="88">
        <f>Inputs!$E12</f>
        <v>4.6359806959893319</v>
      </c>
      <c r="H12" s="88">
        <f>Inputs!$E72</f>
        <v>9.0065771015328426</v>
      </c>
      <c r="I12" s="88">
        <f>Inputs!$E84</f>
        <v>10.566432468098617</v>
      </c>
      <c r="J12" s="88">
        <f>Inputs!$E96</f>
        <v>12.722678554128258</v>
      </c>
      <c r="K12" s="88">
        <f>Inputs!$E108</f>
        <v>15.785753641184114</v>
      </c>
      <c r="L12" s="88">
        <f>Inputs!$E120</f>
        <v>21.550291301823385</v>
      </c>
      <c r="M12" s="88">
        <f>Inputs!$E132</f>
        <v>23.468990466731167</v>
      </c>
      <c r="N12" s="88">
        <f>Inputs!$E144</f>
        <v>28.4856036048891</v>
      </c>
      <c r="O12" s="88">
        <f>Inputs!$E156</f>
        <v>27.549008725047862</v>
      </c>
      <c r="P12" s="88">
        <f>Inputs!$E168</f>
        <v>30.617568826220765</v>
      </c>
      <c r="Q12" s="88">
        <f>Inputs!$E180</f>
        <v>33.00687459114846</v>
      </c>
      <c r="R12" s="88">
        <f>Inputs!$E192</f>
        <v>37.485405340729258</v>
      </c>
      <c r="S12" s="88">
        <f>Inputs!$E204</f>
        <v>40.006799820384067</v>
      </c>
      <c r="T12" s="88">
        <f>Inputs!$E216</f>
        <v>47.060756814549542</v>
      </c>
      <c r="U12" s="88">
        <f>Inputs!$E228</f>
        <v>54.677842030525667</v>
      </c>
      <c r="V12" s="88">
        <f>Inputs!$E240</f>
        <v>35.518452404960435</v>
      </c>
      <c r="W12" s="88">
        <f>Inputs!$E252</f>
        <v>31.838829587390805</v>
      </c>
      <c r="X12" s="88">
        <f>Inputs!$E264</f>
        <v>24.452048701366078</v>
      </c>
      <c r="Y12" s="88">
        <f>Inputs!$E276</f>
        <v>22.256574531442144</v>
      </c>
      <c r="Z12" s="88">
        <f>Inputs!$E288</f>
        <v>22.149761983151915</v>
      </c>
      <c r="AA12" s="88">
        <f>Inputs!$E300</f>
        <v>23.214217392833007</v>
      </c>
      <c r="AB12" s="88">
        <f>Inputs!$E312</f>
        <v>30.930883017342143</v>
      </c>
      <c r="AC12" s="10">
        <f>Inputs!$E324</f>
        <v>0</v>
      </c>
      <c r="AD12" s="10">
        <f>Inputs!$E336</f>
        <v>0</v>
      </c>
      <c r="AE12" s="10">
        <f>Inputs!$E348</f>
        <v>0</v>
      </c>
      <c r="AF12" s="10">
        <f>Inputs!$E360</f>
        <v>0</v>
      </c>
      <c r="AH12" s="10"/>
      <c r="AI12" s="10"/>
      <c r="AJ12" s="10"/>
      <c r="AK12" s="10"/>
      <c r="AL12" s="10"/>
      <c r="AM12" s="10"/>
    </row>
    <row r="13" spans="1:39" x14ac:dyDescent="0.2">
      <c r="A13" s="79" t="s">
        <v>31</v>
      </c>
      <c r="B13" s="88">
        <f>Inputs!$E13</f>
        <v>4.0568200390508737</v>
      </c>
      <c r="C13" s="88">
        <f>Inputs!$E25</f>
        <v>3.8500158864529319</v>
      </c>
      <c r="D13" s="88">
        <f>Inputs!$E37</f>
        <v>5.1951060263244031</v>
      </c>
      <c r="E13" s="88">
        <f>Inputs!$E49</f>
        <v>6.4977489449626988</v>
      </c>
      <c r="F13" s="88">
        <f>Inputs!$E61</f>
        <v>7.0101631562695665</v>
      </c>
      <c r="G13" s="88">
        <f>Inputs!$E13</f>
        <v>4.0568200390508737</v>
      </c>
      <c r="H13" s="88">
        <f>Inputs!$E73</f>
        <v>8.8471444472047533</v>
      </c>
      <c r="I13" s="88">
        <f>Inputs!$E85</f>
        <v>10.535192589593814</v>
      </c>
      <c r="J13" s="88">
        <f>Inputs!$E97</f>
        <v>12.944252395854726</v>
      </c>
      <c r="K13" s="88">
        <f>Inputs!$E109</f>
        <v>16.272678659798757</v>
      </c>
      <c r="L13" s="88">
        <f>Inputs!$E121</f>
        <v>23.444123790696612</v>
      </c>
      <c r="M13" s="88">
        <f>Inputs!$E133</f>
        <v>26.24039978642163</v>
      </c>
      <c r="N13" s="88">
        <f>Inputs!$E145</f>
        <v>27.817240189890441</v>
      </c>
      <c r="O13" s="88">
        <f>Inputs!$E157</f>
        <v>29.890323579451056</v>
      </c>
      <c r="P13" s="88">
        <f>Inputs!$E169</f>
        <v>30.705123732972886</v>
      </c>
      <c r="Q13" s="88">
        <f>Inputs!$E181</f>
        <v>35.604060067670268</v>
      </c>
      <c r="R13" s="88">
        <f>Inputs!$E193</f>
        <v>35.879028399756066</v>
      </c>
      <c r="S13" s="88">
        <f>Inputs!$E205</f>
        <v>43.916415011202922</v>
      </c>
      <c r="T13" s="88">
        <f>Inputs!$E217</f>
        <v>55.745283047500799</v>
      </c>
      <c r="U13" s="88">
        <f>Inputs!$E229</f>
        <v>61.774069672952507</v>
      </c>
      <c r="V13" s="88">
        <f>Inputs!$E241</f>
        <v>33.187242152949459</v>
      </c>
      <c r="W13" s="88">
        <f>Inputs!$E253</f>
        <v>31.968681501356528</v>
      </c>
      <c r="X13" s="88">
        <f>Inputs!$E265</f>
        <v>24.834903839595576</v>
      </c>
      <c r="Y13" s="88">
        <f>Inputs!$E277</f>
        <v>22.393259803156958</v>
      </c>
      <c r="Z13" s="88">
        <f>Inputs!$E289</f>
        <v>22.081590255672136</v>
      </c>
      <c r="AA13" s="88">
        <f>Inputs!$E301</f>
        <v>24.118300801933106</v>
      </c>
      <c r="AB13" s="88">
        <f>Inputs!$E313</f>
        <v>28.397886502366827</v>
      </c>
      <c r="AC13" s="10">
        <f>Inputs!$E325</f>
        <v>0</v>
      </c>
      <c r="AD13" s="10">
        <f>Inputs!$E337</f>
        <v>0</v>
      </c>
      <c r="AE13" s="10">
        <f>Inputs!$E349</f>
        <v>0</v>
      </c>
      <c r="AF13" s="10">
        <f>Inputs!$E361</f>
        <v>0</v>
      </c>
      <c r="AH13" s="10"/>
      <c r="AI13" s="10"/>
      <c r="AJ13" s="10"/>
      <c r="AK13" s="10"/>
      <c r="AL13" s="10"/>
      <c r="AM13" s="10"/>
    </row>
    <row r="14" spans="1:39" x14ac:dyDescent="0.2">
      <c r="A14" s="79" t="s">
        <v>32</v>
      </c>
      <c r="B14" s="88">
        <f>Inputs!$E14</f>
        <v>3.8007292463409565</v>
      </c>
      <c r="C14" s="88">
        <f>Inputs!$E26</f>
        <v>4.277877221691563</v>
      </c>
      <c r="D14" s="88">
        <f>Inputs!$E38</f>
        <v>5.798304008670697</v>
      </c>
      <c r="E14" s="88">
        <f>Inputs!$E50</f>
        <v>5.9530907984013277</v>
      </c>
      <c r="F14" s="88">
        <f>Inputs!$E62</f>
        <v>6.9413157848605556</v>
      </c>
      <c r="G14" s="88">
        <f>Inputs!$E14</f>
        <v>3.8007292463409565</v>
      </c>
      <c r="H14" s="88">
        <f>Inputs!$E74</f>
        <v>8.8514394620803678</v>
      </c>
      <c r="I14" s="88">
        <f>Inputs!$E86</f>
        <v>9.8244070353923636</v>
      </c>
      <c r="J14" s="88">
        <f>Inputs!$E98</f>
        <v>13.556486940379617</v>
      </c>
      <c r="K14" s="88">
        <f>Inputs!$E110</f>
        <v>18.305069678591526</v>
      </c>
      <c r="L14" s="88">
        <f>Inputs!$E122</f>
        <v>22.167207370984471</v>
      </c>
      <c r="M14" s="88">
        <f>Inputs!$E134</f>
        <v>26.810297150818137</v>
      </c>
      <c r="N14" s="88">
        <f>Inputs!$E146</f>
        <v>27.250154240615434</v>
      </c>
      <c r="O14" s="88">
        <f>Inputs!$E158</f>
        <v>29.627482902713044</v>
      </c>
      <c r="P14" s="88">
        <f>Inputs!$E170</f>
        <v>31.952369928943021</v>
      </c>
      <c r="Q14" s="88">
        <f>Inputs!$E182</f>
        <v>35.858093245584421</v>
      </c>
      <c r="R14" s="88">
        <f>Inputs!$E194</f>
        <v>37.18368040291638</v>
      </c>
      <c r="S14" s="88">
        <f>Inputs!$E206</f>
        <v>40.216498149196639</v>
      </c>
      <c r="T14" s="88">
        <f>Inputs!$E218</f>
        <v>43.96195282161235</v>
      </c>
      <c r="U14" s="88">
        <f>Inputs!$E230</f>
        <v>53.533630068965913</v>
      </c>
      <c r="V14" s="88">
        <f>Inputs!$E242</f>
        <v>41.021551936724293</v>
      </c>
      <c r="W14" s="88">
        <f>Inputs!$E254</f>
        <v>27.815948384437657</v>
      </c>
      <c r="X14" s="88">
        <f>Inputs!$E266</f>
        <v>24.576307270952842</v>
      </c>
      <c r="Y14" s="88">
        <f>Inputs!$E278</f>
        <v>22.171667937180352</v>
      </c>
      <c r="Z14" s="88">
        <f>Inputs!$E290</f>
        <v>21.797820254282488</v>
      </c>
      <c r="AA14" s="88">
        <f>Inputs!$E302</f>
        <v>22.583055865611925</v>
      </c>
      <c r="AB14" s="88">
        <f>Inputs!$E314</f>
        <v>25.747727075361411</v>
      </c>
      <c r="AC14" s="10">
        <f>Inputs!$E326</f>
        <v>0</v>
      </c>
      <c r="AD14" s="10">
        <f>Inputs!$E338</f>
        <v>0</v>
      </c>
      <c r="AE14" s="10">
        <f>Inputs!$E350</f>
        <v>0</v>
      </c>
      <c r="AF14" s="10">
        <f>Inputs!$E362</f>
        <v>0</v>
      </c>
      <c r="AH14" s="10"/>
      <c r="AI14" s="10"/>
      <c r="AJ14" s="10"/>
      <c r="AK14" s="10"/>
      <c r="AL14" s="10"/>
      <c r="AM14" s="10"/>
    </row>
    <row r="15" spans="1:39" x14ac:dyDescent="0.2">
      <c r="A15" s="79" t="s">
        <v>33</v>
      </c>
      <c r="B15" s="88">
        <f>Inputs!$E15</f>
        <v>3.5340082719312678</v>
      </c>
      <c r="C15" s="88">
        <f>Inputs!$E27</f>
        <v>3.8284385903241098</v>
      </c>
      <c r="D15" s="88">
        <f>Inputs!$E39</f>
        <v>5.3423139172102152</v>
      </c>
      <c r="E15" s="88">
        <f>Inputs!$E51</f>
        <v>5.6323297650660793</v>
      </c>
      <c r="F15" s="88">
        <f>Inputs!$E63</f>
        <v>7.1651460204013979</v>
      </c>
      <c r="G15" s="88">
        <f>Inputs!$E15</f>
        <v>3.5340082719312678</v>
      </c>
      <c r="H15" s="88">
        <f>Inputs!$E75</f>
        <v>8.4157129992176536</v>
      </c>
      <c r="I15" s="88">
        <f>Inputs!$E87</f>
        <v>10.051942307877617</v>
      </c>
      <c r="J15" s="88">
        <f>Inputs!$E99</f>
        <v>12.033895919618873</v>
      </c>
      <c r="K15" s="88">
        <f>Inputs!$E111</f>
        <v>16.700863947172486</v>
      </c>
      <c r="L15" s="88">
        <f>Inputs!$E123</f>
        <v>18.881557280702769</v>
      </c>
      <c r="M15" s="88">
        <f>Inputs!$E135</f>
        <v>23.184535240673629</v>
      </c>
      <c r="N15" s="88">
        <f>Inputs!$E147</f>
        <v>25.643104037431328</v>
      </c>
      <c r="O15" s="88">
        <f>Inputs!$E159</f>
        <v>31.015001068183413</v>
      </c>
      <c r="P15" s="88">
        <f>Inputs!$E171</f>
        <v>31.523674377627977</v>
      </c>
      <c r="Q15" s="88">
        <f>Inputs!$E183</f>
        <v>32.189951315395753</v>
      </c>
      <c r="R15" s="88">
        <f>Inputs!$E195</f>
        <v>41.522922760915236</v>
      </c>
      <c r="S15" s="88">
        <f>Inputs!$E207</f>
        <v>41.34903005735886</v>
      </c>
      <c r="T15" s="88">
        <f>Inputs!$E219</f>
        <v>42.545357812683271</v>
      </c>
      <c r="U15" s="88">
        <f>Inputs!$E231</f>
        <v>52.613219586156433</v>
      </c>
      <c r="V15" s="88">
        <f>Inputs!$E243</f>
        <v>54.430380483397457</v>
      </c>
      <c r="W15" s="88">
        <f>Inputs!$E255</f>
        <v>28.550907612019682</v>
      </c>
      <c r="X15" s="88">
        <f>Inputs!$E267</f>
        <v>26.406830069029098</v>
      </c>
      <c r="Y15" s="88">
        <f>Inputs!$E279</f>
        <v>21.888815471152508</v>
      </c>
      <c r="Z15" s="88">
        <f>Inputs!$E291</f>
        <v>19.376042460834125</v>
      </c>
      <c r="AA15" s="88">
        <f>Inputs!$E303</f>
        <v>21.84373168776176</v>
      </c>
      <c r="AB15" s="88">
        <f>Inputs!$E315</f>
        <v>25.619567243563534</v>
      </c>
      <c r="AC15" s="10">
        <f>Inputs!$E327</f>
        <v>0</v>
      </c>
      <c r="AD15" s="10">
        <f>Inputs!$E339</f>
        <v>0</v>
      </c>
      <c r="AE15" s="10">
        <f>Inputs!$E351</f>
        <v>0</v>
      </c>
      <c r="AF15" s="10">
        <f>Inputs!$E363</f>
        <v>0</v>
      </c>
      <c r="AH15" s="10"/>
      <c r="AI15" s="10"/>
      <c r="AJ15" s="10"/>
      <c r="AK15" s="10"/>
      <c r="AL15" s="10"/>
      <c r="AM15" s="10"/>
    </row>
    <row r="16" spans="1:39" x14ac:dyDescent="0.2">
      <c r="A16" s="79" t="s">
        <v>34</v>
      </c>
      <c r="B16" s="88">
        <f>Inputs!$E16</f>
        <v>3.3686135512020483</v>
      </c>
      <c r="C16" s="88">
        <f>Inputs!$E28</f>
        <v>4.0523180206950729</v>
      </c>
      <c r="D16" s="88">
        <f>Inputs!$E40</f>
        <v>5.1905812395943709</v>
      </c>
      <c r="E16" s="88">
        <f>Inputs!$E52</f>
        <v>5.4817318028175128</v>
      </c>
      <c r="F16" s="88">
        <f>Inputs!$E64</f>
        <v>7.0820382177051107</v>
      </c>
      <c r="G16" s="88">
        <f>Inputs!$E16</f>
        <v>3.3686135512020483</v>
      </c>
      <c r="H16" s="88">
        <f>Inputs!$E76</f>
        <v>8.1929032738814787</v>
      </c>
      <c r="I16" s="88">
        <f>Inputs!$E88</f>
        <v>10.804606187788886</v>
      </c>
      <c r="J16" s="88">
        <f>Inputs!$E100</f>
        <v>12.815275974865772</v>
      </c>
      <c r="K16" s="88">
        <f>Inputs!$E112</f>
        <v>15.133865867547216</v>
      </c>
      <c r="L16" s="88">
        <f>Inputs!$E124</f>
        <v>20.397482728020233</v>
      </c>
      <c r="M16" s="88">
        <f>Inputs!$E136</f>
        <v>24.294161233378528</v>
      </c>
      <c r="N16" s="88">
        <f>Inputs!$E148</f>
        <v>32.804603722305224</v>
      </c>
      <c r="O16" s="88">
        <f>Inputs!$E160</f>
        <v>31.490297571126519</v>
      </c>
      <c r="P16" s="88">
        <f>Inputs!$E172</f>
        <v>27.154533809682775</v>
      </c>
      <c r="Q16" s="88">
        <f>Inputs!$E184</f>
        <v>32.085219080420003</v>
      </c>
      <c r="R16" s="88">
        <f>Inputs!$E196</f>
        <v>41.462166753480552</v>
      </c>
      <c r="S16" s="88">
        <f>Inputs!$E208</f>
        <v>45.063034451043841</v>
      </c>
      <c r="T16" s="88">
        <f>Inputs!$E220</f>
        <v>50.546366125761594</v>
      </c>
      <c r="U16" s="88">
        <f>Inputs!$E232</f>
        <v>43.719505452549221</v>
      </c>
      <c r="V16" s="88">
        <f>Inputs!$E244</f>
        <v>43.566078975113705</v>
      </c>
      <c r="W16" s="88">
        <f>Inputs!$E256</f>
        <v>30.027517228762125</v>
      </c>
      <c r="X16" s="88">
        <f>Inputs!$E268</f>
        <v>26.366695685943348</v>
      </c>
      <c r="Y16" s="88">
        <f>Inputs!$E280</f>
        <v>26.001247095736943</v>
      </c>
      <c r="Z16" s="88">
        <f>Inputs!$E292</f>
        <v>21.097452255241215</v>
      </c>
      <c r="AA16" s="88">
        <f>Inputs!$E304</f>
        <v>24.579005306538367</v>
      </c>
      <c r="AB16" s="88">
        <f>Inputs!$E316</f>
        <v>28.353644766338029</v>
      </c>
      <c r="AC16" s="10">
        <f>Inputs!$E328</f>
        <v>0</v>
      </c>
      <c r="AD16" s="10">
        <f>Inputs!$E340</f>
        <v>0</v>
      </c>
      <c r="AE16" s="10">
        <f>Inputs!$E352</f>
        <v>0</v>
      </c>
      <c r="AF16" s="10">
        <f>Inputs!$E364</f>
        <v>0</v>
      </c>
      <c r="AH16" s="10"/>
      <c r="AI16" s="10"/>
      <c r="AJ16" s="10"/>
      <c r="AK16" s="10"/>
      <c r="AL16" s="10"/>
      <c r="AM16" s="10"/>
    </row>
    <row r="17" spans="1:39" x14ac:dyDescent="0.2">
      <c r="A17" s="79" t="s">
        <v>35</v>
      </c>
      <c r="B17" s="88">
        <f>Inputs!$E17</f>
        <v>3.3772293500466519</v>
      </c>
      <c r="C17" s="88">
        <f>Inputs!$E29</f>
        <v>4.0039778091242759</v>
      </c>
      <c r="D17" s="88">
        <f>Inputs!$E41</f>
        <v>5.1982790731957369</v>
      </c>
      <c r="E17" s="88">
        <f>Inputs!$E53</f>
        <v>5.1765361457701333</v>
      </c>
      <c r="F17" s="88">
        <f>Inputs!$E65</f>
        <v>7.8624507849325909</v>
      </c>
      <c r="G17" s="88">
        <f>Inputs!$E17</f>
        <v>3.3772293500466519</v>
      </c>
      <c r="H17" s="88">
        <f>Inputs!$E77</f>
        <v>8.6079360651273955</v>
      </c>
      <c r="I17" s="88">
        <f>Inputs!$E89</f>
        <v>11.344337899282079</v>
      </c>
      <c r="J17" s="88">
        <f>Inputs!$E101</f>
        <v>13.292389516102357</v>
      </c>
      <c r="K17" s="88">
        <f>Inputs!$E113</f>
        <v>15.056191757266667</v>
      </c>
      <c r="L17" s="88">
        <f>Inputs!$E125</f>
        <v>20.540688600605563</v>
      </c>
      <c r="M17" s="88">
        <f>Inputs!$E137</f>
        <v>24.893974449684521</v>
      </c>
      <c r="N17" s="88">
        <f>Inputs!$E149</f>
        <v>40.533534748131146</v>
      </c>
      <c r="O17" s="88">
        <f>Inputs!$E161</f>
        <v>30.188496180710043</v>
      </c>
      <c r="P17" s="88">
        <f>Inputs!$E173</f>
        <v>29.335777105833657</v>
      </c>
      <c r="Q17" s="88">
        <f>Inputs!$E185</f>
        <v>31.561655469039639</v>
      </c>
      <c r="R17" s="88">
        <f>Inputs!$E197</f>
        <v>38.662468222101616</v>
      </c>
      <c r="S17" s="88">
        <f>Inputs!$E209</f>
        <v>49.026926587456252</v>
      </c>
      <c r="T17" s="88">
        <f>Inputs!$E221</f>
        <v>60.513909385031859</v>
      </c>
      <c r="U17" s="88">
        <f>Inputs!$E233</f>
        <v>38.400570446610793</v>
      </c>
      <c r="V17" s="88">
        <f>Inputs!$E245</f>
        <v>36.568606198455193</v>
      </c>
      <c r="W17" s="88">
        <f>Inputs!$E257</f>
        <v>27.272457306576197</v>
      </c>
      <c r="X17" s="88">
        <f>Inputs!$E269</f>
        <v>24.5417619956072</v>
      </c>
      <c r="Y17" s="88">
        <f>Inputs!$E281</f>
        <v>20.489127049877784</v>
      </c>
      <c r="Z17" s="88">
        <f>Inputs!$E293</f>
        <v>19.204157679569828</v>
      </c>
      <c r="AA17" s="88">
        <f>Inputs!$E305</f>
        <v>22.983789475492838</v>
      </c>
      <c r="AB17" s="88">
        <f>Inputs!$E317</f>
        <v>23.230901648084735</v>
      </c>
      <c r="AC17" s="10">
        <f>Inputs!$E329</f>
        <v>0</v>
      </c>
      <c r="AD17" s="10">
        <f>Inputs!$E341</f>
        <v>0</v>
      </c>
      <c r="AE17" s="10">
        <f>Inputs!$E353</f>
        <v>0</v>
      </c>
      <c r="AF17" s="10">
        <f>Inputs!$E365</f>
        <v>0</v>
      </c>
      <c r="AH17" s="10"/>
      <c r="AI17" s="10"/>
      <c r="AJ17" s="10"/>
      <c r="AK17" s="10"/>
      <c r="AL17" s="10"/>
      <c r="AM17" s="10"/>
    </row>
    <row r="18" spans="1:39" x14ac:dyDescent="0.2">
      <c r="A18" s="79" t="s">
        <v>36</v>
      </c>
      <c r="B18" s="88">
        <f>Inputs!$E18</f>
        <v>3.5554514551767893</v>
      </c>
      <c r="C18" s="88">
        <f>Inputs!$E30</f>
        <v>3.6067178847336243</v>
      </c>
      <c r="D18" s="88">
        <f>Inputs!$E42</f>
        <v>5.1839672446175706</v>
      </c>
      <c r="E18" s="88">
        <f>Inputs!$E54</f>
        <v>5.7593792490147981</v>
      </c>
      <c r="F18" s="88">
        <f>Inputs!$E66</f>
        <v>6.3781040640403805</v>
      </c>
      <c r="G18" s="88">
        <f>Inputs!$E18</f>
        <v>3.5554514551767893</v>
      </c>
      <c r="H18" s="88">
        <f>Inputs!$E78</f>
        <v>6.9529215290820074</v>
      </c>
      <c r="I18" s="88">
        <f>Inputs!$E90</f>
        <v>10.520073206476154</v>
      </c>
      <c r="J18" s="88">
        <f>Inputs!$E102</f>
        <v>14.932475068130374</v>
      </c>
      <c r="K18" s="88">
        <f>Inputs!$E114</f>
        <v>14.921160569992395</v>
      </c>
      <c r="L18" s="88">
        <f>Inputs!$E126</f>
        <v>18.233764386214258</v>
      </c>
      <c r="M18" s="88">
        <f>Inputs!$E138</f>
        <v>21.214461298512163</v>
      </c>
      <c r="N18" s="88">
        <f>Inputs!$E150</f>
        <v>27.810834356000825</v>
      </c>
      <c r="O18" s="88">
        <f>Inputs!$E162</f>
        <v>24.936697486711072</v>
      </c>
      <c r="P18" s="88">
        <f>Inputs!$E174</f>
        <v>25.95223068399633</v>
      </c>
      <c r="Q18" s="88">
        <f>Inputs!$E186</f>
        <v>30.657609013015907</v>
      </c>
      <c r="R18" s="88">
        <f>Inputs!$E198</f>
        <v>33.303574844321609</v>
      </c>
      <c r="S18" s="88">
        <f>Inputs!$E210</f>
        <v>55.05965654438117</v>
      </c>
      <c r="T18" s="88">
        <f>Inputs!$E222</f>
        <v>44.312133357002999</v>
      </c>
      <c r="U18" s="88">
        <f>Inputs!$E234</f>
        <v>41.16092960165571</v>
      </c>
      <c r="V18" s="88">
        <f>Inputs!$E246</f>
        <v>32.049269052084185</v>
      </c>
      <c r="W18" s="88">
        <f>Inputs!$E258</f>
        <v>43.624931376991213</v>
      </c>
      <c r="X18" s="88">
        <f>Inputs!$E270</f>
        <v>20.069118709437966</v>
      </c>
      <c r="Y18" s="88">
        <f>Inputs!$E282</f>
        <v>18.931297298834235</v>
      </c>
      <c r="Z18" s="88">
        <f>Inputs!$E294</f>
        <v>17.640162019977691</v>
      </c>
      <c r="AA18" s="88">
        <f>Inputs!$E306</f>
        <v>27.461329482080355</v>
      </c>
      <c r="AB18" s="88">
        <f>Inputs!$E318</f>
        <v>21.150100568730121</v>
      </c>
      <c r="AC18" s="10">
        <f>Inputs!$E330</f>
        <v>0</v>
      </c>
      <c r="AD18" s="10">
        <f>Inputs!$E342</f>
        <v>0</v>
      </c>
      <c r="AE18" s="10">
        <f>Inputs!$E354</f>
        <v>0</v>
      </c>
      <c r="AF18" s="10">
        <f>Inputs!$E366</f>
        <v>0</v>
      </c>
      <c r="AH18" s="10"/>
      <c r="AI18" s="10"/>
      <c r="AJ18" s="10"/>
      <c r="AK18" s="10"/>
      <c r="AL18" s="10"/>
      <c r="AM18" s="10"/>
    </row>
    <row r="19" spans="1:39" x14ac:dyDescent="0.2">
      <c r="A19" s="79" t="s">
        <v>37</v>
      </c>
      <c r="B19" s="88">
        <f>Inputs!$E19</f>
        <v>3.3657762561280289</v>
      </c>
      <c r="C19" s="88">
        <f>Inputs!$E31</f>
        <v>3.9562658662288945</v>
      </c>
      <c r="D19" s="88">
        <f>Inputs!$E43</f>
        <v>5.4282595939828084</v>
      </c>
      <c r="E19" s="88">
        <f>Inputs!$E55</f>
        <v>6.0694528261879741</v>
      </c>
      <c r="F19" s="88">
        <f>Inputs!$E67</f>
        <v>7.3174906506198623</v>
      </c>
      <c r="G19" s="88">
        <f>Inputs!$E19</f>
        <v>3.3657762561280289</v>
      </c>
      <c r="H19" s="88">
        <f>Inputs!$E79</f>
        <v>8.3742698447122557</v>
      </c>
      <c r="I19" s="88">
        <f>Inputs!$E91</f>
        <v>11.275640354987278</v>
      </c>
      <c r="J19" s="88">
        <f>Inputs!$E103</f>
        <v>16.464139024751166</v>
      </c>
      <c r="K19" s="88">
        <f>Inputs!$E115</f>
        <v>16.16797402437318</v>
      </c>
      <c r="L19" s="88">
        <f>Inputs!$E127</f>
        <v>21.598589547605336</v>
      </c>
      <c r="M19" s="88">
        <f>Inputs!$E139</f>
        <v>35.17001173665362</v>
      </c>
      <c r="N19" s="88">
        <f>Inputs!$E151</f>
        <v>29.215494147663684</v>
      </c>
      <c r="O19" s="88">
        <f>Inputs!$E163</f>
        <v>29.768830395529346</v>
      </c>
      <c r="P19" s="88">
        <f>Inputs!$E175</f>
        <v>27.52158301840656</v>
      </c>
      <c r="Q19" s="88">
        <f>Inputs!$E187</f>
        <v>35.89232629611783</v>
      </c>
      <c r="R19" s="88">
        <f>Inputs!$E199</f>
        <v>37.084715564113736</v>
      </c>
      <c r="S19" s="88">
        <f>Inputs!$E211</f>
        <v>40.41196958890631</v>
      </c>
      <c r="T19" s="88">
        <f>Inputs!$E223</f>
        <v>70.209856696057415</v>
      </c>
      <c r="U19" s="88">
        <f>Inputs!$E235</f>
        <v>42.587572067907146</v>
      </c>
      <c r="V19" s="88">
        <f>Inputs!$E247</f>
        <v>32.013217249350667</v>
      </c>
      <c r="W19" s="88">
        <f>Inputs!$E259</f>
        <v>34.77820562246346</v>
      </c>
      <c r="X19" s="88">
        <f>Inputs!$E271</f>
        <v>23.964928515892009</v>
      </c>
      <c r="Y19" s="88">
        <f>Inputs!$E283</f>
        <v>21.792595009786361</v>
      </c>
      <c r="Z19" s="88">
        <f>Inputs!$E295</f>
        <v>21.400738844222868</v>
      </c>
      <c r="AA19" s="88">
        <f>Inputs!$E307</f>
        <v>27.666948923669914</v>
      </c>
      <c r="AB19" s="88">
        <f>Inputs!$E319</f>
        <v>24.949492402995848</v>
      </c>
      <c r="AC19" s="10">
        <f>Inputs!$E331</f>
        <v>0</v>
      </c>
      <c r="AD19" s="10">
        <f>Inputs!$E343</f>
        <v>0</v>
      </c>
      <c r="AE19" s="10">
        <f>Inputs!$E355</f>
        <v>0</v>
      </c>
      <c r="AF19" s="10">
        <f>Inputs!$E367</f>
        <v>0</v>
      </c>
      <c r="AH19" s="10"/>
      <c r="AI19" s="10"/>
      <c r="AJ19" s="10"/>
      <c r="AK19" s="10"/>
      <c r="AL19" s="10"/>
      <c r="AM19" s="10"/>
    </row>
    <row r="20" spans="1:39" x14ac:dyDescent="0.2">
      <c r="A20" s="79" t="s">
        <v>38</v>
      </c>
      <c r="B20" s="88">
        <f>Inputs!$E20</f>
        <v>3.720885063708776</v>
      </c>
      <c r="C20" s="88">
        <f>Inputs!$E32</f>
        <v>4.2719932768199831</v>
      </c>
      <c r="D20" s="88">
        <f>Inputs!$E44</f>
        <v>5.9617630254285858</v>
      </c>
      <c r="E20" s="88">
        <f>Inputs!$E56</f>
        <v>6.4252496718134662</v>
      </c>
      <c r="F20" s="88">
        <f>Inputs!$E68</f>
        <v>7.7229974929838434</v>
      </c>
      <c r="G20" s="88">
        <f>Inputs!$E20</f>
        <v>3.720885063708776</v>
      </c>
      <c r="H20" s="88">
        <f>Inputs!$E80</f>
        <v>8.8397142651238845</v>
      </c>
      <c r="I20" s="88">
        <f>Inputs!$E92</f>
        <v>12.791923684238331</v>
      </c>
      <c r="J20" s="88">
        <f>Inputs!$E104</f>
        <v>17.186142095250705</v>
      </c>
      <c r="K20" s="88">
        <f>Inputs!$E116</f>
        <v>18.911826752977031</v>
      </c>
      <c r="L20" s="88">
        <f>Inputs!$E128</f>
        <v>24.967426299152056</v>
      </c>
      <c r="M20" s="88">
        <f>Inputs!$E140</f>
        <v>27.703633246724269</v>
      </c>
      <c r="N20" s="88">
        <f>Inputs!$E152</f>
        <v>34.671158419275869</v>
      </c>
      <c r="O20" s="88">
        <f>Inputs!$E164</f>
        <v>29.984903579440264</v>
      </c>
      <c r="P20" s="88">
        <f>Inputs!$E176</f>
        <v>32.924434315580065</v>
      </c>
      <c r="Q20" s="88">
        <f>Inputs!$E188</f>
        <v>40.746339222983671</v>
      </c>
      <c r="R20" s="88">
        <f>Inputs!$E200</f>
        <v>39.148169433615273</v>
      </c>
      <c r="S20" s="88">
        <f>Inputs!$E212</f>
        <v>41.660847379861004</v>
      </c>
      <c r="T20" s="88">
        <f>Inputs!$E224</f>
        <v>75.757884722457376</v>
      </c>
      <c r="U20" s="88">
        <f>Inputs!$E236</f>
        <v>41.383039802372679</v>
      </c>
      <c r="V20" s="88">
        <f>Inputs!$E248</f>
        <v>33.909618131124091</v>
      </c>
      <c r="W20" s="88">
        <f>Inputs!$E260</f>
        <v>34.537646338030186</v>
      </c>
      <c r="X20" s="88">
        <f>Inputs!$E272</f>
        <v>20.253147244449742</v>
      </c>
      <c r="Y20" s="88">
        <f>Inputs!$E284</f>
        <v>20.814264175785432</v>
      </c>
      <c r="Z20" s="88">
        <f>Inputs!$E296</f>
        <v>26.704137076158251</v>
      </c>
      <c r="AA20" s="88">
        <f>Inputs!$E308</f>
        <v>26.458315543388647</v>
      </c>
      <c r="AB20" s="88">
        <f>Inputs!$E320</f>
        <v>22.968419844885567</v>
      </c>
      <c r="AC20" s="10">
        <f>Inputs!$E332</f>
        <v>0</v>
      </c>
      <c r="AD20" s="10">
        <f>Inputs!$E344</f>
        <v>0</v>
      </c>
      <c r="AE20" s="10">
        <f>Inputs!$E356</f>
        <v>0</v>
      </c>
      <c r="AF20" s="10">
        <f>Inputs!$E368</f>
        <v>0</v>
      </c>
      <c r="AH20" s="10"/>
      <c r="AI20" s="10"/>
      <c r="AJ20" s="10"/>
      <c r="AK20" s="10"/>
      <c r="AL20" s="10"/>
      <c r="AM20" s="10"/>
    </row>
    <row r="21" spans="1:39" x14ac:dyDescent="0.2">
      <c r="A21" s="79" t="s">
        <v>39</v>
      </c>
      <c r="B21" s="88">
        <f>Inputs!$E21</f>
        <v>4.0049445955646652</v>
      </c>
      <c r="C21" s="88">
        <f>Inputs!$E33</f>
        <v>4.4635757144739765</v>
      </c>
      <c r="D21" s="88">
        <f>Inputs!$E45</f>
        <v>5.9881797882935635</v>
      </c>
      <c r="E21" s="88">
        <f>Inputs!$E57</f>
        <v>6.3357704960169103</v>
      </c>
      <c r="F21" s="88">
        <f>Inputs!$E69</f>
        <v>7.6656663751417033</v>
      </c>
      <c r="G21" s="88">
        <f>Inputs!$E21</f>
        <v>4.0049445955646652</v>
      </c>
      <c r="H21" s="88">
        <f>Inputs!$E81</f>
        <v>9.606753489090142</v>
      </c>
      <c r="I21" s="88">
        <f>Inputs!$E93</f>
        <v>11.618205529982818</v>
      </c>
      <c r="J21" s="88">
        <f>Inputs!$E105</f>
        <v>14.506261563592368</v>
      </c>
      <c r="K21" s="88">
        <f>Inputs!$E117</f>
        <v>18.787687609441683</v>
      </c>
      <c r="L21" s="88">
        <f>Inputs!$E129</f>
        <v>21.958283740027646</v>
      </c>
      <c r="M21" s="88">
        <f>Inputs!$E141</f>
        <v>27.064959050482415</v>
      </c>
      <c r="N21" s="88">
        <f>Inputs!$E153</f>
        <v>31.257998120834909</v>
      </c>
      <c r="O21" s="88">
        <f>Inputs!$E165</f>
        <v>27.845732583433769</v>
      </c>
      <c r="P21" s="88">
        <f>Inputs!$E177</f>
        <v>32.4614622895377</v>
      </c>
      <c r="Q21" s="88">
        <f>Inputs!$E189</f>
        <v>36.420870906183993</v>
      </c>
      <c r="R21" s="88">
        <f>Inputs!$E201</f>
        <v>40.472632548554479</v>
      </c>
      <c r="S21" s="88">
        <f>Inputs!$E213</f>
        <v>52.21063841520477</v>
      </c>
      <c r="T21" s="88">
        <f>Inputs!$E225</f>
        <v>57.30964791915499</v>
      </c>
      <c r="U21" s="88">
        <f>Inputs!$E237</f>
        <v>35.153207350239882</v>
      </c>
      <c r="V21" s="88">
        <f>Inputs!$E249</f>
        <v>33.867692919836351</v>
      </c>
      <c r="W21" s="88">
        <f>Inputs!$E261</f>
        <v>29.645188928452029</v>
      </c>
      <c r="X21" s="88">
        <f>Inputs!$E273</f>
        <v>23.114842784120789</v>
      </c>
      <c r="Y21" s="88">
        <f>Inputs!$E285</f>
        <v>20.347107302514772</v>
      </c>
      <c r="Z21" s="88">
        <f>Inputs!$E297</f>
        <v>22.36816009958385</v>
      </c>
      <c r="AA21" s="88">
        <f>Inputs!$E309</f>
        <v>25.231132406183576</v>
      </c>
      <c r="AB21" s="88">
        <f>Inputs!$E321</f>
        <v>22</v>
      </c>
      <c r="AC21" s="10">
        <f>Inputs!$E333</f>
        <v>0</v>
      </c>
      <c r="AD21" s="10">
        <f>Inputs!$E345</f>
        <v>0</v>
      </c>
      <c r="AE21" s="10">
        <f>Inputs!$E357</f>
        <v>0</v>
      </c>
      <c r="AF21" s="10">
        <f>Inputs!$E369</f>
        <v>0</v>
      </c>
      <c r="AH21" s="10"/>
      <c r="AI21" s="10"/>
      <c r="AJ21" s="10"/>
      <c r="AK21" s="10"/>
      <c r="AL21" s="10"/>
      <c r="AM21" s="10"/>
    </row>
    <row r="22" spans="1:39" x14ac:dyDescent="0.2">
      <c r="A22" s="79" t="s">
        <v>40</v>
      </c>
      <c r="B22" s="88">
        <f>Inputs!$E22</f>
        <v>4.6805099227852178</v>
      </c>
      <c r="C22" s="88">
        <f>Inputs!$E34</f>
        <v>5.2161412788717527</v>
      </c>
      <c r="D22" s="88">
        <f>Inputs!$E46</f>
        <v>6.2315438825919731</v>
      </c>
      <c r="E22" s="88">
        <f>Inputs!$E58</f>
        <v>6.9730702600503385</v>
      </c>
      <c r="F22" s="88">
        <f>Inputs!$E70</f>
        <v>8.7414625745386498</v>
      </c>
      <c r="G22" s="88">
        <f>Inputs!$E22</f>
        <v>4.6805099227852178</v>
      </c>
      <c r="H22" s="88">
        <f>Inputs!$E82</f>
        <v>10.243742308681627</v>
      </c>
      <c r="I22" s="88">
        <f>Inputs!$E94</f>
        <v>12.696616227225432</v>
      </c>
      <c r="J22" s="88">
        <f>Inputs!$E106</f>
        <v>16.262081944509283</v>
      </c>
      <c r="K22" s="88">
        <f>Inputs!$E118</f>
        <v>21.212186704860699</v>
      </c>
      <c r="L22" s="88">
        <f>Inputs!$E130</f>
        <v>27.368325938218057</v>
      </c>
      <c r="M22" s="88">
        <f>Inputs!$E142</f>
        <v>29.541670912336397</v>
      </c>
      <c r="N22" s="88">
        <f>Inputs!$E154</f>
        <v>29.515297126626397</v>
      </c>
      <c r="O22" s="88">
        <f>Inputs!$E166</f>
        <v>29.615139049264897</v>
      </c>
      <c r="P22" s="88">
        <f>Inputs!$E178</f>
        <v>35.217705307249894</v>
      </c>
      <c r="Q22" s="88">
        <f>Inputs!$E190</f>
        <v>37.318159826825983</v>
      </c>
      <c r="R22" s="88">
        <f>Inputs!$E202</f>
        <v>38.188184524085955</v>
      </c>
      <c r="S22" s="88">
        <f>Inputs!$E214</f>
        <v>44.058246826168002</v>
      </c>
      <c r="T22" s="88">
        <f>Inputs!$E226</f>
        <v>50.219102343953537</v>
      </c>
      <c r="U22" s="88">
        <f>Inputs!$E238</f>
        <v>38.124358136397426</v>
      </c>
      <c r="V22" s="88">
        <f>Inputs!$E250</f>
        <v>33.742958336928282</v>
      </c>
      <c r="W22" s="88">
        <f>Inputs!$E262</f>
        <v>27.982180652941675</v>
      </c>
      <c r="X22" s="88">
        <f>Inputs!$E274</f>
        <v>24.702209970641373</v>
      </c>
      <c r="Y22" s="88">
        <f>Inputs!$E286</f>
        <v>23.039857186496054</v>
      </c>
      <c r="Z22" s="88">
        <f>Inputs!$E298</f>
        <v>27.643477496770263</v>
      </c>
      <c r="AA22" s="88">
        <f>Inputs!$E310</f>
        <v>28.888974522657207</v>
      </c>
      <c r="AB22" s="88">
        <f>Inputs!$E322</f>
        <v>28</v>
      </c>
      <c r="AC22" s="10">
        <f>Inputs!$E334</f>
        <v>0</v>
      </c>
      <c r="AD22" s="10">
        <f>Inputs!$E346</f>
        <v>0</v>
      </c>
      <c r="AE22" s="10">
        <f>Inputs!$E358</f>
        <v>0</v>
      </c>
      <c r="AF22" s="10">
        <f>Inputs!$E370</f>
        <v>0</v>
      </c>
      <c r="AH22" s="10"/>
      <c r="AI22" s="10"/>
      <c r="AJ22" s="10"/>
      <c r="AK22" s="10"/>
      <c r="AL22" s="10"/>
      <c r="AM22" s="10"/>
    </row>
    <row r="23" spans="1:39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H23" s="10"/>
      <c r="AI23" s="10"/>
      <c r="AJ23" s="10"/>
      <c r="AK23" s="10"/>
      <c r="AL23" s="10"/>
      <c r="AM23" s="10"/>
    </row>
    <row r="24" spans="1:39" x14ac:dyDescent="0.2">
      <c r="A24" s="79" t="s">
        <v>52</v>
      </c>
      <c r="B24" s="88">
        <f>AVERAGE(B11:B22)</f>
        <v>3.7958275158598891</v>
      </c>
      <c r="C24" s="88">
        <f t="shared" ref="C24:AF24" si="0">AVERAGE(C11:C22)</f>
        <v>4.2634376098474078</v>
      </c>
      <c r="D24" s="88">
        <f t="shared" si="0"/>
        <v>5.5786305913324741</v>
      </c>
      <c r="E24" s="88">
        <f t="shared" si="0"/>
        <v>6.0967031021281981</v>
      </c>
      <c r="F24" s="88">
        <f t="shared" si="0"/>
        <v>7.2901496690036476</v>
      </c>
      <c r="G24" s="88">
        <f t="shared" si="0"/>
        <v>3.7958275158598891</v>
      </c>
      <c r="H24" s="88">
        <f t="shared" si="0"/>
        <v>8.7079487230983652</v>
      </c>
      <c r="I24" s="88">
        <f t="shared" si="0"/>
        <v>11.084174409671462</v>
      </c>
      <c r="J24" s="88">
        <f t="shared" si="0"/>
        <v>14.147565659282341</v>
      </c>
      <c r="K24" s="88">
        <f t="shared" si="0"/>
        <v>17.040155356575614</v>
      </c>
      <c r="L24" s="88">
        <f t="shared" si="0"/>
        <v>21.898662088991955</v>
      </c>
      <c r="M24" s="88">
        <f t="shared" si="0"/>
        <v>26.342380193519713</v>
      </c>
      <c r="N24" s="88">
        <f t="shared" si="0"/>
        <v>30.339415852219712</v>
      </c>
      <c r="O24" s="88">
        <f t="shared" si="0"/>
        <v>29.321384584319201</v>
      </c>
      <c r="P24" s="88">
        <f t="shared" si="0"/>
        <v>30.7945121065008</v>
      </c>
      <c r="Q24" s="88">
        <f t="shared" si="0"/>
        <v>34.542376820864312</v>
      </c>
      <c r="R24" s="88">
        <f t="shared" si="0"/>
        <v>38.324616368482182</v>
      </c>
      <c r="S24" s="88">
        <f t="shared" si="0"/>
        <v>44.278081814471953</v>
      </c>
      <c r="T24" s="88">
        <f t="shared" si="0"/>
        <v>54.692423368558671</v>
      </c>
      <c r="U24" s="88">
        <f t="shared" si="0"/>
        <v>45.800627272439158</v>
      </c>
      <c r="V24" s="88">
        <f t="shared" si="0"/>
        <v>37.12669232988803</v>
      </c>
      <c r="W24" s="88">
        <f t="shared" si="0"/>
        <v>31.767320936588987</v>
      </c>
      <c r="X24" s="88">
        <f t="shared" si="0"/>
        <v>23.98808380793955</v>
      </c>
      <c r="Y24" s="88">
        <f t="shared" si="0"/>
        <v>21.845051387960471</v>
      </c>
      <c r="Z24" s="88">
        <f t="shared" si="0"/>
        <v>21.847434271034938</v>
      </c>
      <c r="AA24" s="88">
        <f t="shared" si="0"/>
        <v>24.958289350416653</v>
      </c>
      <c r="AB24" s="88">
        <f t="shared" si="0"/>
        <v>26.049182193304304</v>
      </c>
      <c r="AC24" s="10">
        <f t="shared" si="0"/>
        <v>1.8400056663992934</v>
      </c>
      <c r="AD24" s="10">
        <f t="shared" si="0"/>
        <v>0</v>
      </c>
      <c r="AE24" s="10">
        <f t="shared" si="0"/>
        <v>0</v>
      </c>
      <c r="AF24" s="10">
        <f t="shared" si="0"/>
        <v>0</v>
      </c>
      <c r="AH24" s="10"/>
      <c r="AI24" s="10"/>
      <c r="AJ24" s="10"/>
      <c r="AK24" s="10"/>
      <c r="AL24" s="10"/>
      <c r="AM24" s="10"/>
    </row>
    <row r="26" spans="1:39" hidden="1" x14ac:dyDescent="0.2"/>
    <row r="27" spans="1:39" hidden="1" x14ac:dyDescent="0.2"/>
    <row r="28" spans="1:39" hidden="1" x14ac:dyDescent="0.2"/>
    <row r="29" spans="1:39" ht="18" x14ac:dyDescent="0.25">
      <c r="A29" s="75" t="s">
        <v>82</v>
      </c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97" t="s">
        <v>87</v>
      </c>
      <c r="AI29" s="98"/>
      <c r="AJ29" s="99"/>
      <c r="AK29" s="97" t="s">
        <v>88</v>
      </c>
      <c r="AL29" s="98"/>
      <c r="AM29" s="99"/>
    </row>
    <row r="30" spans="1:39" x14ac:dyDescent="0.2">
      <c r="A30" s="79"/>
      <c r="B30" s="87">
        <f>B$10</f>
        <v>1990</v>
      </c>
      <c r="C30" s="87">
        <f t="shared" ref="C30:AF30" si="1">C$10</f>
        <v>1991</v>
      </c>
      <c r="D30" s="87">
        <f t="shared" si="1"/>
        <v>1992</v>
      </c>
      <c r="E30" s="87">
        <f t="shared" si="1"/>
        <v>1993</v>
      </c>
      <c r="F30" s="87">
        <f t="shared" si="1"/>
        <v>1994</v>
      </c>
      <c r="G30" s="87">
        <f t="shared" si="1"/>
        <v>1995</v>
      </c>
      <c r="H30" s="87">
        <f t="shared" si="1"/>
        <v>1996</v>
      </c>
      <c r="I30" s="87">
        <f t="shared" si="1"/>
        <v>1997</v>
      </c>
      <c r="J30" s="87">
        <f t="shared" si="1"/>
        <v>1998</v>
      </c>
      <c r="K30" s="87">
        <f t="shared" si="1"/>
        <v>1999</v>
      </c>
      <c r="L30" s="87">
        <f t="shared" si="1"/>
        <v>2000</v>
      </c>
      <c r="M30" s="87">
        <f t="shared" si="1"/>
        <v>2001</v>
      </c>
      <c r="N30" s="87">
        <f t="shared" si="1"/>
        <v>2002</v>
      </c>
      <c r="O30" s="87">
        <f t="shared" si="1"/>
        <v>2003</v>
      </c>
      <c r="P30" s="87">
        <f t="shared" si="1"/>
        <v>2004</v>
      </c>
      <c r="Q30" s="87">
        <f t="shared" si="1"/>
        <v>2005</v>
      </c>
      <c r="R30" s="87">
        <f t="shared" si="1"/>
        <v>2006</v>
      </c>
      <c r="S30" s="87">
        <f t="shared" si="1"/>
        <v>2007</v>
      </c>
      <c r="T30" s="87">
        <f t="shared" si="1"/>
        <v>2008</v>
      </c>
      <c r="U30" s="87">
        <f t="shared" si="1"/>
        <v>2009</v>
      </c>
      <c r="V30" s="87">
        <f t="shared" si="1"/>
        <v>2010</v>
      </c>
      <c r="W30" s="87">
        <f t="shared" si="1"/>
        <v>2011</v>
      </c>
      <c r="X30" s="87">
        <f t="shared" si="1"/>
        <v>2012</v>
      </c>
      <c r="Y30" s="87">
        <f t="shared" si="1"/>
        <v>2013</v>
      </c>
      <c r="Z30" s="87">
        <f t="shared" si="1"/>
        <v>2014</v>
      </c>
      <c r="AA30" s="87">
        <f t="shared" si="1"/>
        <v>2015</v>
      </c>
      <c r="AB30" s="87">
        <f t="shared" si="1"/>
        <v>2016</v>
      </c>
      <c r="AC30" s="87">
        <f t="shared" si="1"/>
        <v>2017</v>
      </c>
      <c r="AD30" s="87">
        <f t="shared" si="1"/>
        <v>2018</v>
      </c>
      <c r="AE30" s="87">
        <f t="shared" si="1"/>
        <v>2019</v>
      </c>
      <c r="AF30" s="87">
        <f t="shared" si="1"/>
        <v>2020</v>
      </c>
      <c r="AG30" s="79"/>
      <c r="AH30" s="90" t="s">
        <v>84</v>
      </c>
      <c r="AI30" s="90" t="s">
        <v>85</v>
      </c>
      <c r="AJ30" s="90" t="s">
        <v>86</v>
      </c>
      <c r="AK30" s="90" t="str">
        <f>$AH30</f>
        <v>1990-00</v>
      </c>
      <c r="AL30" s="90" t="str">
        <f>$AI30</f>
        <v>2001-16</v>
      </c>
      <c r="AM30" s="90" t="str">
        <f>$AJ30</f>
        <v>1990-16</v>
      </c>
    </row>
    <row r="31" spans="1:39" x14ac:dyDescent="0.2">
      <c r="A31" s="79" t="s">
        <v>29</v>
      </c>
      <c r="B31" s="89">
        <f>IF(B$24=0,0,B11/B$24)</f>
        <v>0.90862446409468656</v>
      </c>
      <c r="C31" s="89">
        <f t="shared" ref="C31:AF31" si="2">IF(C$24=0,0,C11/C$24)</f>
        <v>1.1673444282348278</v>
      </c>
      <c r="D31" s="89">
        <f t="shared" si="2"/>
        <v>0.98500199811719313</v>
      </c>
      <c r="E31" s="89">
        <f t="shared" si="2"/>
        <v>1.0709117160615496</v>
      </c>
      <c r="F31" s="89">
        <f t="shared" si="2"/>
        <v>0.92211574712427125</v>
      </c>
      <c r="G31" s="89">
        <f t="shared" si="2"/>
        <v>0.90862446409468656</v>
      </c>
      <c r="H31" s="89">
        <f t="shared" si="2"/>
        <v>0.98258156582272183</v>
      </c>
      <c r="I31" s="89">
        <f t="shared" si="2"/>
        <v>0.99066606309740046</v>
      </c>
      <c r="J31" s="89">
        <f t="shared" si="2"/>
        <v>0.92275301833565204</v>
      </c>
      <c r="K31" s="89">
        <f t="shared" si="2"/>
        <v>1.0109417845802739</v>
      </c>
      <c r="L31" s="89">
        <f t="shared" si="2"/>
        <v>0.98984147961940072</v>
      </c>
      <c r="M31" s="89">
        <f t="shared" si="2"/>
        <v>1.0067984576558666</v>
      </c>
      <c r="N31" s="89">
        <f t="shared" si="2"/>
        <v>0.95809252408020573</v>
      </c>
      <c r="O31" s="89">
        <f t="shared" si="2"/>
        <v>1.0212581129689673</v>
      </c>
      <c r="P31" s="89">
        <f t="shared" si="2"/>
        <v>1.109538016507335</v>
      </c>
      <c r="Q31" s="89">
        <f t="shared" si="2"/>
        <v>0.96019341656744284</v>
      </c>
      <c r="R31" s="89">
        <f t="shared" si="2"/>
        <v>1.0307330214969217</v>
      </c>
      <c r="S31" s="89">
        <f t="shared" si="2"/>
        <v>0.86627327496293793</v>
      </c>
      <c r="T31" s="89">
        <f t="shared" si="2"/>
        <v>1.0627949137531547</v>
      </c>
      <c r="U31" s="89">
        <f t="shared" si="2"/>
        <v>1.0148241589893228</v>
      </c>
      <c r="V31" s="89">
        <f t="shared" si="2"/>
        <v>0.96009738225553853</v>
      </c>
      <c r="W31" s="89">
        <f t="shared" si="2"/>
        <v>1.0440086139416025</v>
      </c>
      <c r="X31" s="89">
        <f t="shared" si="2"/>
        <v>1.024434094235783</v>
      </c>
      <c r="Y31" s="89">
        <f t="shared" si="2"/>
        <v>1.0077707487424421</v>
      </c>
      <c r="Z31" s="89">
        <f t="shared" si="2"/>
        <v>0.94774107431031407</v>
      </c>
      <c r="AA31" s="89">
        <f t="shared" si="2"/>
        <v>0.98046266125369186</v>
      </c>
      <c r="AB31" s="89">
        <f t="shared" si="2"/>
        <v>1.1993299067182921</v>
      </c>
      <c r="AC31" s="89">
        <f t="shared" si="2"/>
        <v>12</v>
      </c>
      <c r="AD31" s="89">
        <f t="shared" si="2"/>
        <v>0</v>
      </c>
      <c r="AE31" s="89">
        <f t="shared" si="2"/>
        <v>0</v>
      </c>
      <c r="AF31" s="89">
        <f t="shared" si="2"/>
        <v>0</v>
      </c>
      <c r="AG31" s="79"/>
      <c r="AH31" s="89">
        <f>AVERAGE($B31:$L31)</f>
        <v>0.98721879356206022</v>
      </c>
      <c r="AI31" s="89">
        <f>AVERAGE($M31:$AB31)</f>
        <v>1.0121468986524886</v>
      </c>
      <c r="AJ31" s="89">
        <f>AVERAGE($B31:$AB31)</f>
        <v>1.0019910039860178</v>
      </c>
      <c r="AK31" s="89">
        <f t="shared" ref="AK31:AK42" si="3">STDEV($B31:$L31)</f>
        <v>7.7978259879310896E-2</v>
      </c>
      <c r="AL31" s="89">
        <f t="shared" ref="AL31:AL42" si="4">STDEV($M31:$AB31)</f>
        <v>7.4609455764360191E-2</v>
      </c>
      <c r="AM31" s="89">
        <f t="shared" ref="AM31:AM42" si="5">STDEV($B31:$AB31)</f>
        <v>7.5537899003488881E-2</v>
      </c>
    </row>
    <row r="32" spans="1:39" x14ac:dyDescent="0.2">
      <c r="A32" s="79" t="s">
        <v>30</v>
      </c>
      <c r="B32" s="89">
        <f t="shared" ref="B32:AF32" si="6">IF(B$24=0,0,B12/B$24)</f>
        <v>1.2213359739395635</v>
      </c>
      <c r="C32" s="89">
        <f t="shared" si="6"/>
        <v>1.0923179968704186</v>
      </c>
      <c r="D32" s="89">
        <f t="shared" si="6"/>
        <v>1.0630399198816816</v>
      </c>
      <c r="E32" s="89">
        <f t="shared" si="6"/>
        <v>1.0377816301749472</v>
      </c>
      <c r="F32" s="89">
        <f t="shared" si="6"/>
        <v>0.94272400566617798</v>
      </c>
      <c r="G32" s="89">
        <f t="shared" si="6"/>
        <v>1.2213359739395635</v>
      </c>
      <c r="H32" s="89">
        <f t="shared" si="6"/>
        <v>1.0342937685935549</v>
      </c>
      <c r="I32" s="89">
        <f t="shared" si="6"/>
        <v>0.95328998602538306</v>
      </c>
      <c r="J32" s="89">
        <f t="shared" si="6"/>
        <v>0.89928393764200687</v>
      </c>
      <c r="K32" s="89">
        <f t="shared" si="6"/>
        <v>0.92638554701278353</v>
      </c>
      <c r="L32" s="89">
        <f t="shared" si="6"/>
        <v>0.98409168625220766</v>
      </c>
      <c r="M32" s="89">
        <f t="shared" si="6"/>
        <v>0.89092140855611046</v>
      </c>
      <c r="N32" s="89">
        <f t="shared" si="6"/>
        <v>0.9388975629471461</v>
      </c>
      <c r="O32" s="89">
        <f t="shared" si="6"/>
        <v>0.93955347319378679</v>
      </c>
      <c r="P32" s="89">
        <f t="shared" si="6"/>
        <v>0.99425406450123033</v>
      </c>
      <c r="Q32" s="89">
        <f t="shared" si="6"/>
        <v>0.95554729086307755</v>
      </c>
      <c r="R32" s="89">
        <f t="shared" si="6"/>
        <v>0.97810255894842868</v>
      </c>
      <c r="S32" s="89">
        <f t="shared" si="6"/>
        <v>0.90353507155109303</v>
      </c>
      <c r="T32" s="89">
        <f t="shared" si="6"/>
        <v>0.86046208809250924</v>
      </c>
      <c r="U32" s="89">
        <f t="shared" si="6"/>
        <v>1.1938229951585932</v>
      </c>
      <c r="V32" s="89">
        <f t="shared" si="6"/>
        <v>0.95668238068078804</v>
      </c>
      <c r="W32" s="89">
        <f t="shared" si="6"/>
        <v>1.002251012949583</v>
      </c>
      <c r="X32" s="89">
        <f t="shared" si="6"/>
        <v>1.019341473755939</v>
      </c>
      <c r="Y32" s="89">
        <f t="shared" si="6"/>
        <v>1.0188382776571758</v>
      </c>
      <c r="Z32" s="89">
        <f t="shared" si="6"/>
        <v>1.0138381335019189</v>
      </c>
      <c r="AA32" s="89">
        <f t="shared" si="6"/>
        <v>0.93012053297817343</v>
      </c>
      <c r="AB32" s="89">
        <f t="shared" si="6"/>
        <v>1.1874032277793594</v>
      </c>
      <c r="AC32" s="89">
        <f t="shared" si="6"/>
        <v>0</v>
      </c>
      <c r="AD32" s="89">
        <f t="shared" si="6"/>
        <v>0</v>
      </c>
      <c r="AE32" s="89">
        <f t="shared" si="6"/>
        <v>0</v>
      </c>
      <c r="AF32" s="89">
        <f t="shared" si="6"/>
        <v>0</v>
      </c>
      <c r="AG32" s="79"/>
      <c r="AH32" s="89">
        <f t="shared" ref="AH32:AH42" si="7">AVERAGE($B32:$L32)</f>
        <v>1.0341709478180263</v>
      </c>
      <c r="AI32" s="89">
        <f t="shared" ref="AI32:AI42" si="8">AVERAGE($M32:$AB32)</f>
        <v>0.98647322206968191</v>
      </c>
      <c r="AJ32" s="89">
        <f t="shared" ref="AJ32:AJ42" si="9">AVERAGE($B32:$AB32)</f>
        <v>1.0059056288560446</v>
      </c>
      <c r="AK32" s="89">
        <f t="shared" si="3"/>
        <v>0.11023313783480283</v>
      </c>
      <c r="AL32" s="89">
        <f t="shared" si="4"/>
        <v>9.2374286435780079E-2</v>
      </c>
      <c r="AM32" s="89">
        <f t="shared" si="5"/>
        <v>0.10083091033226767</v>
      </c>
    </row>
    <row r="33" spans="1:39" x14ac:dyDescent="0.2">
      <c r="A33" s="79" t="s">
        <v>31</v>
      </c>
      <c r="B33" s="89">
        <f t="shared" ref="B33:AF33" si="10">IF(B$24=0,0,B13/B$24)</f>
        <v>1.0687577404664712</v>
      </c>
      <c r="C33" s="89">
        <f t="shared" si="10"/>
        <v>0.90303089637348477</v>
      </c>
      <c r="D33" s="89">
        <f t="shared" si="10"/>
        <v>0.93125112718451841</v>
      </c>
      <c r="E33" s="89">
        <f t="shared" si="10"/>
        <v>1.0657807730041022</v>
      </c>
      <c r="F33" s="89">
        <f t="shared" si="10"/>
        <v>0.96159385946155107</v>
      </c>
      <c r="G33" s="89">
        <f t="shared" si="10"/>
        <v>1.0687577404664712</v>
      </c>
      <c r="H33" s="89">
        <f t="shared" si="10"/>
        <v>1.0159849039690787</v>
      </c>
      <c r="I33" s="89">
        <f t="shared" si="10"/>
        <v>0.95047156425122326</v>
      </c>
      <c r="J33" s="89">
        <f t="shared" si="10"/>
        <v>0.91494556078358891</v>
      </c>
      <c r="K33" s="89">
        <f t="shared" si="10"/>
        <v>0.95496069837880349</v>
      </c>
      <c r="L33" s="89">
        <f t="shared" si="10"/>
        <v>1.0705733389293006</v>
      </c>
      <c r="M33" s="89">
        <f t="shared" si="10"/>
        <v>0.99612865631925052</v>
      </c>
      <c r="N33" s="89">
        <f t="shared" si="10"/>
        <v>0.91686802163184222</v>
      </c>
      <c r="O33" s="89">
        <f t="shared" si="10"/>
        <v>1.0194035514760826</v>
      </c>
      <c r="P33" s="89">
        <f t="shared" si="10"/>
        <v>0.99709726287532108</v>
      </c>
      <c r="Q33" s="89">
        <f t="shared" si="10"/>
        <v>1.0307356743953033</v>
      </c>
      <c r="R33" s="89">
        <f t="shared" si="10"/>
        <v>0.93618754209533728</v>
      </c>
      <c r="S33" s="89">
        <f t="shared" si="10"/>
        <v>0.99183192251226149</v>
      </c>
      <c r="T33" s="89">
        <f t="shared" si="10"/>
        <v>1.0192505581960991</v>
      </c>
      <c r="U33" s="89">
        <f t="shared" si="10"/>
        <v>1.3487603413267111</v>
      </c>
      <c r="V33" s="89">
        <f t="shared" si="10"/>
        <v>0.89389170082983116</v>
      </c>
      <c r="W33" s="89">
        <f t="shared" si="10"/>
        <v>1.0063386070600502</v>
      </c>
      <c r="X33" s="89">
        <f t="shared" si="10"/>
        <v>1.0353016955600158</v>
      </c>
      <c r="Y33" s="89">
        <f t="shared" si="10"/>
        <v>1.0250953136003436</v>
      </c>
      <c r="Z33" s="89">
        <f t="shared" si="10"/>
        <v>1.0107177795677198</v>
      </c>
      <c r="AA33" s="89">
        <f t="shared" si="10"/>
        <v>0.96634430602634536</v>
      </c>
      <c r="AB33" s="89">
        <f t="shared" si="10"/>
        <v>1.0901642244133958</v>
      </c>
      <c r="AC33" s="89">
        <f t="shared" si="10"/>
        <v>0</v>
      </c>
      <c r="AD33" s="89">
        <f t="shared" si="10"/>
        <v>0</v>
      </c>
      <c r="AE33" s="89">
        <f t="shared" si="10"/>
        <v>0</v>
      </c>
      <c r="AF33" s="89">
        <f t="shared" si="10"/>
        <v>0</v>
      </c>
      <c r="AG33" s="79"/>
      <c r="AH33" s="89">
        <f t="shared" si="7"/>
        <v>0.99146438211532661</v>
      </c>
      <c r="AI33" s="89">
        <f t="shared" si="8"/>
        <v>1.0177573223678693</v>
      </c>
      <c r="AJ33" s="89">
        <f t="shared" si="9"/>
        <v>1.007045383746463</v>
      </c>
      <c r="AK33" s="89">
        <f t="shared" si="3"/>
        <v>6.7481376052585459E-2</v>
      </c>
      <c r="AL33" s="89">
        <f t="shared" si="4"/>
        <v>0.10063324929422815</v>
      </c>
      <c r="AM33" s="89">
        <f t="shared" si="5"/>
        <v>8.8132221010602363E-2</v>
      </c>
    </row>
    <row r="34" spans="1:39" x14ac:dyDescent="0.2">
      <c r="A34" s="79" t="s">
        <v>32</v>
      </c>
      <c r="B34" s="89">
        <f t="shared" ref="B34:AF34" si="11">IF(B$24=0,0,B14/B$24)</f>
        <v>1.0012913470015661</v>
      </c>
      <c r="C34" s="89">
        <f t="shared" si="11"/>
        <v>1.0033868472264738</v>
      </c>
      <c r="D34" s="89">
        <f t="shared" si="11"/>
        <v>1.0393776597574913</v>
      </c>
      <c r="E34" s="89">
        <f t="shared" si="11"/>
        <v>0.97644426810340512</v>
      </c>
      <c r="F34" s="89">
        <f t="shared" si="11"/>
        <v>0.9521499694819342</v>
      </c>
      <c r="G34" s="89">
        <f t="shared" si="11"/>
        <v>1.0012913470015661</v>
      </c>
      <c r="H34" s="89">
        <f t="shared" si="11"/>
        <v>1.0164781332027581</v>
      </c>
      <c r="I34" s="89">
        <f t="shared" si="11"/>
        <v>0.88634540311997501</v>
      </c>
      <c r="J34" s="89">
        <f t="shared" si="11"/>
        <v>0.95822046469776145</v>
      </c>
      <c r="K34" s="89">
        <f t="shared" si="11"/>
        <v>1.0742313843710229</v>
      </c>
      <c r="L34" s="89">
        <f t="shared" si="11"/>
        <v>1.0122630908181147</v>
      </c>
      <c r="M34" s="89">
        <f t="shared" si="11"/>
        <v>1.0177628959061769</v>
      </c>
      <c r="N34" s="89">
        <f t="shared" si="11"/>
        <v>0.89817662849371371</v>
      </c>
      <c r="O34" s="89">
        <f t="shared" si="11"/>
        <v>1.0104394223783533</v>
      </c>
      <c r="P34" s="89">
        <f t="shared" si="11"/>
        <v>1.0375994858576698</v>
      </c>
      <c r="Q34" s="89">
        <f t="shared" si="11"/>
        <v>1.0380899215923494</v>
      </c>
      <c r="R34" s="89">
        <f t="shared" si="11"/>
        <v>0.97022968332948278</v>
      </c>
      <c r="S34" s="89">
        <f t="shared" si="11"/>
        <v>0.90827101132579291</v>
      </c>
      <c r="T34" s="89">
        <f t="shared" si="11"/>
        <v>0.80380334448454871</v>
      </c>
      <c r="U34" s="89">
        <f t="shared" si="11"/>
        <v>1.1688405433953553</v>
      </c>
      <c r="V34" s="89">
        <f t="shared" si="11"/>
        <v>1.1049072611216915</v>
      </c>
      <c r="W34" s="89">
        <f t="shared" si="11"/>
        <v>0.87561517825067159</v>
      </c>
      <c r="X34" s="89">
        <f t="shared" si="11"/>
        <v>1.0245214860729561</v>
      </c>
      <c r="Y34" s="89">
        <f t="shared" si="11"/>
        <v>1.0149515120573207</v>
      </c>
      <c r="Z34" s="89">
        <f t="shared" si="11"/>
        <v>0.99772906895441593</v>
      </c>
      <c r="AA34" s="89">
        <f t="shared" si="11"/>
        <v>0.90483187964302225</v>
      </c>
      <c r="AB34" s="89">
        <f t="shared" si="11"/>
        <v>0.98842746326138486</v>
      </c>
      <c r="AC34" s="89">
        <f t="shared" si="11"/>
        <v>0</v>
      </c>
      <c r="AD34" s="89">
        <f t="shared" si="11"/>
        <v>0</v>
      </c>
      <c r="AE34" s="89">
        <f t="shared" si="11"/>
        <v>0</v>
      </c>
      <c r="AF34" s="89">
        <f t="shared" si="11"/>
        <v>0</v>
      </c>
      <c r="AG34" s="79"/>
      <c r="AH34" s="89">
        <f t="shared" si="7"/>
        <v>0.99286181043473365</v>
      </c>
      <c r="AI34" s="89">
        <f t="shared" si="8"/>
        <v>0.98526229913280661</v>
      </c>
      <c r="AJ34" s="89">
        <f t="shared" si="9"/>
        <v>0.98835839632988809</v>
      </c>
      <c r="AK34" s="89">
        <f t="shared" si="3"/>
        <v>4.9441399967030106E-2</v>
      </c>
      <c r="AL34" s="89">
        <f t="shared" si="4"/>
        <v>9.0546718421387368E-2</v>
      </c>
      <c r="AM34" s="89">
        <f t="shared" si="5"/>
        <v>7.5396797720839251E-2</v>
      </c>
    </row>
    <row r="35" spans="1:39" x14ac:dyDescent="0.2">
      <c r="A35" s="79" t="s">
        <v>33</v>
      </c>
      <c r="B35" s="89">
        <f t="shared" ref="B35:AF35" si="12">IF(B$24=0,0,B15/B$24)</f>
        <v>0.93102446229849034</v>
      </c>
      <c r="C35" s="89">
        <f t="shared" si="12"/>
        <v>0.89796988737009642</v>
      </c>
      <c r="D35" s="89">
        <f t="shared" si="12"/>
        <v>0.95763894557036555</v>
      </c>
      <c r="E35" s="89">
        <f t="shared" si="12"/>
        <v>0.92383205655856548</v>
      </c>
      <c r="F35" s="89">
        <f t="shared" si="12"/>
        <v>0.98285307513867082</v>
      </c>
      <c r="G35" s="89">
        <f t="shared" si="12"/>
        <v>0.93102446229849034</v>
      </c>
      <c r="H35" s="89">
        <f t="shared" si="12"/>
        <v>0.9664403485627403</v>
      </c>
      <c r="I35" s="89">
        <f t="shared" si="12"/>
        <v>0.90687334359398264</v>
      </c>
      <c r="J35" s="89">
        <f t="shared" si="12"/>
        <v>0.85059834387291422</v>
      </c>
      <c r="K35" s="89">
        <f t="shared" si="12"/>
        <v>0.98008871384660246</v>
      </c>
      <c r="L35" s="89">
        <f t="shared" si="12"/>
        <v>0.8622242401828818</v>
      </c>
      <c r="M35" s="89">
        <f t="shared" si="12"/>
        <v>0.88012302116788521</v>
      </c>
      <c r="N35" s="89">
        <f t="shared" si="12"/>
        <v>0.84520757295843618</v>
      </c>
      <c r="O35" s="89">
        <f t="shared" si="12"/>
        <v>1.05776045394425</v>
      </c>
      <c r="P35" s="89">
        <f t="shared" si="12"/>
        <v>1.0236783186759191</v>
      </c>
      <c r="Q35" s="89">
        <f t="shared" si="12"/>
        <v>0.9318974048118297</v>
      </c>
      <c r="R35" s="89">
        <f t="shared" si="12"/>
        <v>1.0834530569512317</v>
      </c>
      <c r="S35" s="89">
        <f t="shared" si="12"/>
        <v>0.93384872069693514</v>
      </c>
      <c r="T35" s="89">
        <f t="shared" si="12"/>
        <v>0.77790222470086323</v>
      </c>
      <c r="U35" s="89">
        <f t="shared" si="12"/>
        <v>1.1487445198772812</v>
      </c>
      <c r="V35" s="89">
        <f t="shared" si="12"/>
        <v>1.4660713644985679</v>
      </c>
      <c r="W35" s="89">
        <f t="shared" si="12"/>
        <v>0.89875087889880245</v>
      </c>
      <c r="X35" s="89">
        <f t="shared" si="12"/>
        <v>1.1008311576887602</v>
      </c>
      <c r="Y35" s="89">
        <f t="shared" si="12"/>
        <v>1.0020033865984017</v>
      </c>
      <c r="Z35" s="89">
        <f t="shared" si="12"/>
        <v>0.88687954019949355</v>
      </c>
      <c r="AA35" s="89">
        <f t="shared" si="12"/>
        <v>0.87520948976405311</v>
      </c>
      <c r="AB35" s="89">
        <f t="shared" si="12"/>
        <v>0.9835075455900032</v>
      </c>
      <c r="AC35" s="89">
        <f t="shared" si="12"/>
        <v>0</v>
      </c>
      <c r="AD35" s="89">
        <f t="shared" si="12"/>
        <v>0</v>
      </c>
      <c r="AE35" s="89">
        <f t="shared" si="12"/>
        <v>0</v>
      </c>
      <c r="AF35" s="89">
        <f t="shared" si="12"/>
        <v>0</v>
      </c>
      <c r="AG35" s="79"/>
      <c r="AH35" s="89">
        <f t="shared" si="7"/>
        <v>0.9264152617539817</v>
      </c>
      <c r="AI35" s="89">
        <f t="shared" si="8"/>
        <v>0.99349179106391949</v>
      </c>
      <c r="AJ35" s="89">
        <f t="shared" si="9"/>
        <v>0.96616431615987097</v>
      </c>
      <c r="AK35" s="89">
        <f t="shared" si="3"/>
        <v>4.4443079134142006E-2</v>
      </c>
      <c r="AL35" s="89">
        <f t="shared" si="4"/>
        <v>0.1623302970075097</v>
      </c>
      <c r="AM35" s="89">
        <f t="shared" si="5"/>
        <v>0.1307297958311352</v>
      </c>
    </row>
    <row r="36" spans="1:39" x14ac:dyDescent="0.2">
      <c r="A36" s="79" t="s">
        <v>34</v>
      </c>
      <c r="B36" s="89">
        <f t="shared" ref="B36:AF36" si="13">IF(B$24=0,0,B16/B$24)</f>
        <v>0.88745169192413587</v>
      </c>
      <c r="C36" s="89">
        <f t="shared" si="13"/>
        <v>0.95048137008861</v>
      </c>
      <c r="D36" s="89">
        <f t="shared" si="13"/>
        <v>0.93044003445200041</v>
      </c>
      <c r="E36" s="89">
        <f t="shared" si="13"/>
        <v>0.89913051545908229</v>
      </c>
      <c r="F36" s="89">
        <f t="shared" si="13"/>
        <v>0.97145306190579495</v>
      </c>
      <c r="G36" s="89">
        <f t="shared" si="13"/>
        <v>0.88745169192413587</v>
      </c>
      <c r="H36" s="89">
        <f t="shared" si="13"/>
        <v>0.94085341271582168</v>
      </c>
      <c r="I36" s="89">
        <f t="shared" si="13"/>
        <v>0.97477771356262322</v>
      </c>
      <c r="J36" s="89">
        <f t="shared" si="13"/>
        <v>0.90582905098288469</v>
      </c>
      <c r="K36" s="89">
        <f t="shared" si="13"/>
        <v>0.88812957105506785</v>
      </c>
      <c r="L36" s="89">
        <f t="shared" si="13"/>
        <v>0.93144880929843032</v>
      </c>
      <c r="M36" s="89">
        <f t="shared" si="13"/>
        <v>0.92224624559002255</v>
      </c>
      <c r="N36" s="89">
        <f t="shared" si="13"/>
        <v>1.0812536365925169</v>
      </c>
      <c r="O36" s="89">
        <f t="shared" si="13"/>
        <v>1.0739703468153148</v>
      </c>
      <c r="P36" s="89">
        <f t="shared" si="13"/>
        <v>0.88179782539728513</v>
      </c>
      <c r="Q36" s="89">
        <f t="shared" si="13"/>
        <v>0.92886541209404749</v>
      </c>
      <c r="R36" s="89">
        <f t="shared" si="13"/>
        <v>1.0818677571311233</v>
      </c>
      <c r="S36" s="89">
        <f t="shared" si="13"/>
        <v>1.0177277922711487</v>
      </c>
      <c r="T36" s="89">
        <f t="shared" si="13"/>
        <v>0.92419320652775205</v>
      </c>
      <c r="U36" s="89">
        <f t="shared" si="13"/>
        <v>0.95456128127873341</v>
      </c>
      <c r="V36" s="89">
        <f t="shared" si="13"/>
        <v>1.1734435857632755</v>
      </c>
      <c r="W36" s="89">
        <f t="shared" si="13"/>
        <v>0.94523291053407688</v>
      </c>
      <c r="X36" s="89">
        <f t="shared" si="13"/>
        <v>1.0991580610209695</v>
      </c>
      <c r="Y36" s="89">
        <f t="shared" si="13"/>
        <v>1.1902579963747346</v>
      </c>
      <c r="Z36" s="89">
        <f t="shared" si="13"/>
        <v>0.96567184931239092</v>
      </c>
      <c r="AA36" s="89">
        <f t="shared" si="13"/>
        <v>0.98480328364844627</v>
      </c>
      <c r="AB36" s="89">
        <f t="shared" si="13"/>
        <v>1.0884658318995544</v>
      </c>
      <c r="AC36" s="89">
        <f t="shared" si="13"/>
        <v>0</v>
      </c>
      <c r="AD36" s="89">
        <f t="shared" si="13"/>
        <v>0</v>
      </c>
      <c r="AE36" s="89">
        <f t="shared" si="13"/>
        <v>0</v>
      </c>
      <c r="AF36" s="89">
        <f t="shared" si="13"/>
        <v>0</v>
      </c>
      <c r="AG36" s="79"/>
      <c r="AH36" s="89">
        <f t="shared" si="7"/>
        <v>0.92431335666987158</v>
      </c>
      <c r="AI36" s="89">
        <f t="shared" si="8"/>
        <v>1.019594813890712</v>
      </c>
      <c r="AJ36" s="89">
        <f t="shared" si="9"/>
        <v>0.98077644243036965</v>
      </c>
      <c r="AK36" s="89">
        <f t="shared" si="3"/>
        <v>3.2891136217415087E-2</v>
      </c>
      <c r="AL36" s="89">
        <f t="shared" si="4"/>
        <v>9.45811970923435E-2</v>
      </c>
      <c r="AM36" s="89">
        <f t="shared" si="5"/>
        <v>8.86178153348883E-2</v>
      </c>
    </row>
    <row r="37" spans="1:39" x14ac:dyDescent="0.2">
      <c r="A37" s="79" t="s">
        <v>35</v>
      </c>
      <c r="B37" s="89">
        <f t="shared" ref="B37:AF37" si="14">IF(B$24=0,0,B17/B$24)</f>
        <v>0.8897214997087638</v>
      </c>
      <c r="C37" s="89">
        <f t="shared" si="14"/>
        <v>0.93914305204705029</v>
      </c>
      <c r="D37" s="89">
        <f t="shared" si="14"/>
        <v>0.93181991316512514</v>
      </c>
      <c r="E37" s="89">
        <f t="shared" si="14"/>
        <v>0.84907138482159994</v>
      </c>
      <c r="F37" s="89">
        <f t="shared" si="14"/>
        <v>1.0785033424433328</v>
      </c>
      <c r="G37" s="89">
        <f t="shared" si="14"/>
        <v>0.8897214997087638</v>
      </c>
      <c r="H37" s="89">
        <f t="shared" si="14"/>
        <v>0.9885147856112565</v>
      </c>
      <c r="I37" s="89">
        <f t="shared" si="14"/>
        <v>1.0234716163779967</v>
      </c>
      <c r="J37" s="89">
        <f t="shared" si="14"/>
        <v>0.93955312427768134</v>
      </c>
      <c r="K37" s="89">
        <f t="shared" si="14"/>
        <v>0.883571272808651</v>
      </c>
      <c r="L37" s="89">
        <f t="shared" si="14"/>
        <v>0.93798828974720694</v>
      </c>
      <c r="M37" s="89">
        <f t="shared" si="14"/>
        <v>0.94501614003006829</v>
      </c>
      <c r="N37" s="89">
        <f t="shared" si="14"/>
        <v>1.3360024776207287</v>
      </c>
      <c r="O37" s="89">
        <f t="shared" si="14"/>
        <v>1.0295726688450642</v>
      </c>
      <c r="P37" s="89">
        <f t="shared" si="14"/>
        <v>0.95263003370138799</v>
      </c>
      <c r="Q37" s="89">
        <f t="shared" si="14"/>
        <v>0.91370827296330526</v>
      </c>
      <c r="R37" s="89">
        <f t="shared" si="14"/>
        <v>1.0088155312598845</v>
      </c>
      <c r="S37" s="89">
        <f t="shared" si="14"/>
        <v>1.1072504629464814</v>
      </c>
      <c r="T37" s="89">
        <f t="shared" si="14"/>
        <v>1.1064404474682652</v>
      </c>
      <c r="U37" s="89">
        <f t="shared" si="14"/>
        <v>0.83842891972177425</v>
      </c>
      <c r="V37" s="89">
        <f t="shared" si="14"/>
        <v>0.98496806215662891</v>
      </c>
      <c r="W37" s="89">
        <f t="shared" si="14"/>
        <v>0.85850668241791539</v>
      </c>
      <c r="X37" s="89">
        <f t="shared" si="14"/>
        <v>1.0230813845783044</v>
      </c>
      <c r="Y37" s="89">
        <f t="shared" si="14"/>
        <v>0.93792990851786318</v>
      </c>
      <c r="Z37" s="89">
        <f t="shared" si="14"/>
        <v>0.87901203598220534</v>
      </c>
      <c r="AA37" s="89">
        <f t="shared" si="14"/>
        <v>0.92088801250752172</v>
      </c>
      <c r="AB37" s="89">
        <f t="shared" si="14"/>
        <v>0.89180925050522386</v>
      </c>
      <c r="AC37" s="89">
        <f t="shared" si="14"/>
        <v>0</v>
      </c>
      <c r="AD37" s="89">
        <f t="shared" si="14"/>
        <v>0</v>
      </c>
      <c r="AE37" s="89">
        <f t="shared" si="14"/>
        <v>0</v>
      </c>
      <c r="AF37" s="89">
        <f t="shared" si="14"/>
        <v>0</v>
      </c>
      <c r="AG37" s="79"/>
      <c r="AH37" s="89">
        <f t="shared" si="7"/>
        <v>0.94100725279249342</v>
      </c>
      <c r="AI37" s="89">
        <f t="shared" si="8"/>
        <v>0.9833787682014139</v>
      </c>
      <c r="AJ37" s="89">
        <f t="shared" si="9"/>
        <v>0.96611629896074258</v>
      </c>
      <c r="AK37" s="89">
        <f t="shared" si="3"/>
        <v>6.7136558775238372E-2</v>
      </c>
      <c r="AL37" s="89">
        <f t="shared" si="4"/>
        <v>0.12337323265686731</v>
      </c>
      <c r="AM37" s="89">
        <f t="shared" si="5"/>
        <v>0.10471398499424088</v>
      </c>
    </row>
    <row r="38" spans="1:39" x14ac:dyDescent="0.2">
      <c r="A38" s="79" t="s">
        <v>36</v>
      </c>
      <c r="B38" s="89">
        <f t="shared" ref="B38:AF38" si="15">IF(B$24=0,0,B18/B$24)</f>
        <v>0.93667360814506184</v>
      </c>
      <c r="C38" s="89">
        <f t="shared" si="15"/>
        <v>0.84596473897098068</v>
      </c>
      <c r="D38" s="89">
        <f t="shared" si="15"/>
        <v>0.92925443973148314</v>
      </c>
      <c r="E38" s="89">
        <f t="shared" si="15"/>
        <v>0.94467110379778063</v>
      </c>
      <c r="F38" s="89">
        <f t="shared" si="15"/>
        <v>0.8748934320455567</v>
      </c>
      <c r="G38" s="89">
        <f t="shared" si="15"/>
        <v>0.93667360814506184</v>
      </c>
      <c r="H38" s="89">
        <f t="shared" si="15"/>
        <v>0.79845687545666855</v>
      </c>
      <c r="I38" s="89">
        <f t="shared" si="15"/>
        <v>0.94910751289666606</v>
      </c>
      <c r="J38" s="89">
        <f t="shared" si="15"/>
        <v>1.0554801743106277</v>
      </c>
      <c r="K38" s="89">
        <f t="shared" si="15"/>
        <v>0.8756469796054106</v>
      </c>
      <c r="L38" s="89">
        <f t="shared" si="15"/>
        <v>0.83264284877842043</v>
      </c>
      <c r="M38" s="89">
        <f t="shared" si="15"/>
        <v>0.80533577993574668</v>
      </c>
      <c r="N38" s="89">
        <f t="shared" si="15"/>
        <v>0.91665688263296308</v>
      </c>
      <c r="O38" s="89">
        <f t="shared" si="15"/>
        <v>0.85046111703902894</v>
      </c>
      <c r="P38" s="89">
        <f t="shared" si="15"/>
        <v>0.842755053051084</v>
      </c>
      <c r="Q38" s="89">
        <f t="shared" si="15"/>
        <v>0.8875361754058011</v>
      </c>
      <c r="R38" s="89">
        <f t="shared" si="15"/>
        <v>0.86898651571918062</v>
      </c>
      <c r="S38" s="89">
        <f t="shared" si="15"/>
        <v>1.2434968789995176</v>
      </c>
      <c r="T38" s="89">
        <f t="shared" si="15"/>
        <v>0.8102060692830253</v>
      </c>
      <c r="U38" s="89">
        <f t="shared" si="15"/>
        <v>0.89869794482977705</v>
      </c>
      <c r="V38" s="89">
        <f t="shared" si="15"/>
        <v>0.86324062395086087</v>
      </c>
      <c r="W38" s="89">
        <f t="shared" si="15"/>
        <v>1.3732644142095363</v>
      </c>
      <c r="X38" s="89">
        <f t="shared" si="15"/>
        <v>0.836628672390894</v>
      </c>
      <c r="Y38" s="89">
        <f t="shared" si="15"/>
        <v>0.86661720142566923</v>
      </c>
      <c r="Z38" s="89">
        <f t="shared" si="15"/>
        <v>0.80742488116166589</v>
      </c>
      <c r="AA38" s="89">
        <f t="shared" si="15"/>
        <v>1.1002889299230725</v>
      </c>
      <c r="AB38" s="89">
        <f t="shared" si="15"/>
        <v>0.81192954204015488</v>
      </c>
      <c r="AC38" s="89">
        <f t="shared" si="15"/>
        <v>0</v>
      </c>
      <c r="AD38" s="89">
        <f t="shared" si="15"/>
        <v>0</v>
      </c>
      <c r="AE38" s="89">
        <f t="shared" si="15"/>
        <v>0</v>
      </c>
      <c r="AF38" s="89">
        <f t="shared" si="15"/>
        <v>0</v>
      </c>
      <c r="AG38" s="79"/>
      <c r="AH38" s="89">
        <f t="shared" si="7"/>
        <v>0.90722412017124698</v>
      </c>
      <c r="AI38" s="89">
        <f t="shared" si="8"/>
        <v>0.92397041762487353</v>
      </c>
      <c r="AJ38" s="89">
        <f t="shared" si="9"/>
        <v>0.91714785199561832</v>
      </c>
      <c r="AK38" s="89">
        <f t="shared" si="3"/>
        <v>7.1094312693118167E-2</v>
      </c>
      <c r="AL38" s="89">
        <f t="shared" si="4"/>
        <v>0.16730242044940008</v>
      </c>
      <c r="AM38" s="89">
        <f t="shared" si="5"/>
        <v>0.13476811348376169</v>
      </c>
    </row>
    <row r="39" spans="1:39" x14ac:dyDescent="0.2">
      <c r="A39" s="79" t="s">
        <v>37</v>
      </c>
      <c r="B39" s="89">
        <f t="shared" ref="B39:AF39" si="16">IF(B$24=0,0,B19/B$24)</f>
        <v>0.88670421457903403</v>
      </c>
      <c r="C39" s="89">
        <f t="shared" si="16"/>
        <v>0.92795209600135153</v>
      </c>
      <c r="D39" s="89">
        <f t="shared" si="16"/>
        <v>0.97304517750587438</v>
      </c>
      <c r="E39" s="89">
        <f t="shared" si="16"/>
        <v>0.99553032590176294</v>
      </c>
      <c r="F39" s="89">
        <f t="shared" si="16"/>
        <v>1.0037504005895055</v>
      </c>
      <c r="G39" s="89">
        <f t="shared" si="16"/>
        <v>0.88670421457903403</v>
      </c>
      <c r="H39" s="89">
        <f t="shared" si="16"/>
        <v>0.96168111584063354</v>
      </c>
      <c r="I39" s="89">
        <f t="shared" si="16"/>
        <v>1.0172738120349996</v>
      </c>
      <c r="J39" s="89">
        <f t="shared" si="16"/>
        <v>1.1637436023453902</v>
      </c>
      <c r="K39" s="89">
        <f t="shared" si="16"/>
        <v>0.94881611617080308</v>
      </c>
      <c r="L39" s="89">
        <f t="shared" si="16"/>
        <v>0.98629722034308842</v>
      </c>
      <c r="M39" s="89">
        <f t="shared" si="16"/>
        <v>1.3351113862256656</v>
      </c>
      <c r="N39" s="89">
        <f t="shared" si="16"/>
        <v>0.96295506446035284</v>
      </c>
      <c r="O39" s="89">
        <f t="shared" si="16"/>
        <v>1.0152600505587801</v>
      </c>
      <c r="P39" s="89">
        <f t="shared" si="16"/>
        <v>0.89371713126108221</v>
      </c>
      <c r="Q39" s="89">
        <f t="shared" si="16"/>
        <v>1.0390809666125267</v>
      </c>
      <c r="R39" s="89">
        <f t="shared" si="16"/>
        <v>0.96764740467465893</v>
      </c>
      <c r="S39" s="89">
        <f t="shared" si="16"/>
        <v>0.91268564338977232</v>
      </c>
      <c r="T39" s="89">
        <f t="shared" si="16"/>
        <v>1.2837218095627361</v>
      </c>
      <c r="U39" s="89">
        <f t="shared" si="16"/>
        <v>0.92984691704287004</v>
      </c>
      <c r="V39" s="89">
        <f t="shared" si="16"/>
        <v>0.86226957588621833</v>
      </c>
      <c r="W39" s="89">
        <f t="shared" si="16"/>
        <v>1.0947793077006565</v>
      </c>
      <c r="X39" s="89">
        <f t="shared" si="16"/>
        <v>0.99903471689389889</v>
      </c>
      <c r="Y39" s="89">
        <f t="shared" si="16"/>
        <v>0.99759870657923833</v>
      </c>
      <c r="Z39" s="89">
        <f t="shared" si="16"/>
        <v>0.97955387249273962</v>
      </c>
      <c r="AA39" s="89">
        <f t="shared" si="16"/>
        <v>1.1085274529525415</v>
      </c>
      <c r="AB39" s="89">
        <f t="shared" si="16"/>
        <v>0.95778409540276777</v>
      </c>
      <c r="AC39" s="89">
        <f t="shared" si="16"/>
        <v>0</v>
      </c>
      <c r="AD39" s="89">
        <f t="shared" si="16"/>
        <v>0</v>
      </c>
      <c r="AE39" s="89">
        <f t="shared" si="16"/>
        <v>0</v>
      </c>
      <c r="AF39" s="89">
        <f t="shared" si="16"/>
        <v>0</v>
      </c>
      <c r="AG39" s="79"/>
      <c r="AH39" s="89">
        <f t="shared" si="7"/>
        <v>0.97740893599013434</v>
      </c>
      <c r="AI39" s="89">
        <f t="shared" si="8"/>
        <v>1.0212233813560316</v>
      </c>
      <c r="AJ39" s="89">
        <f t="shared" si="9"/>
        <v>1.0033730517625179</v>
      </c>
      <c r="AK39" s="89">
        <f t="shared" si="3"/>
        <v>7.5759952092313648E-2</v>
      </c>
      <c r="AL39" s="89">
        <f t="shared" si="4"/>
        <v>0.13052438450759382</v>
      </c>
      <c r="AM39" s="89">
        <f t="shared" si="5"/>
        <v>0.11188224653426351</v>
      </c>
    </row>
    <row r="40" spans="1:39" x14ac:dyDescent="0.2">
      <c r="A40" s="79" t="s">
        <v>38</v>
      </c>
      <c r="B40" s="89">
        <f t="shared" ref="B40:AF40" si="17">IF(B$24=0,0,B20/B$24)</f>
        <v>0.9802566234008302</v>
      </c>
      <c r="C40" s="89">
        <f t="shared" si="17"/>
        <v>1.0020067531779553</v>
      </c>
      <c r="D40" s="89">
        <f t="shared" si="17"/>
        <v>1.0686785812079733</v>
      </c>
      <c r="E40" s="89">
        <f t="shared" si="17"/>
        <v>1.0538892191700431</v>
      </c>
      <c r="F40" s="89">
        <f t="shared" si="17"/>
        <v>1.0593743398466267</v>
      </c>
      <c r="G40" s="89">
        <f t="shared" si="17"/>
        <v>0.9802566234008302</v>
      </c>
      <c r="H40" s="89">
        <f t="shared" si="17"/>
        <v>1.0151316396335688</v>
      </c>
      <c r="I40" s="89">
        <f t="shared" si="17"/>
        <v>1.1540709493958141</v>
      </c>
      <c r="J40" s="89">
        <f t="shared" si="17"/>
        <v>1.2147773340761792</v>
      </c>
      <c r="K40" s="89">
        <f t="shared" si="17"/>
        <v>1.1098388692611985</v>
      </c>
      <c r="L40" s="89">
        <f t="shared" si="17"/>
        <v>1.1401347807317741</v>
      </c>
      <c r="M40" s="89">
        <f t="shared" si="17"/>
        <v>1.0516754007498315</v>
      </c>
      <c r="N40" s="89">
        <f t="shared" si="17"/>
        <v>1.1427760701839365</v>
      </c>
      <c r="O40" s="89">
        <f t="shared" si="17"/>
        <v>1.0226291835985095</v>
      </c>
      <c r="P40" s="89">
        <f t="shared" si="17"/>
        <v>1.0691656422973375</v>
      </c>
      <c r="Q40" s="89">
        <f t="shared" si="17"/>
        <v>1.1796043866434818</v>
      </c>
      <c r="R40" s="89">
        <f t="shared" si="17"/>
        <v>1.021488879554979</v>
      </c>
      <c r="S40" s="89">
        <f t="shared" si="17"/>
        <v>0.94089097071600047</v>
      </c>
      <c r="T40" s="89">
        <f t="shared" si="17"/>
        <v>1.3851623324851376</v>
      </c>
      <c r="U40" s="89">
        <f t="shared" si="17"/>
        <v>0.90354744611271309</v>
      </c>
      <c r="V40" s="89">
        <f t="shared" si="17"/>
        <v>0.91334875269311011</v>
      </c>
      <c r="W40" s="89">
        <f t="shared" si="17"/>
        <v>1.0872067684577831</v>
      </c>
      <c r="X40" s="89">
        <f t="shared" si="17"/>
        <v>0.8443003370592852</v>
      </c>
      <c r="Y40" s="89">
        <f t="shared" si="17"/>
        <v>0.95281369707634844</v>
      </c>
      <c r="Z40" s="89">
        <f t="shared" si="17"/>
        <v>1.2223008315242889</v>
      </c>
      <c r="AA40" s="89">
        <f t="shared" si="17"/>
        <v>1.0601013223266824</v>
      </c>
      <c r="AB40" s="89">
        <f t="shared" si="17"/>
        <v>0.88173285727140338</v>
      </c>
      <c r="AC40" s="89">
        <f t="shared" si="17"/>
        <v>0</v>
      </c>
      <c r="AD40" s="89">
        <f t="shared" si="17"/>
        <v>0</v>
      </c>
      <c r="AE40" s="89">
        <f t="shared" si="17"/>
        <v>0</v>
      </c>
      <c r="AF40" s="89">
        <f t="shared" si="17"/>
        <v>0</v>
      </c>
      <c r="AG40" s="79"/>
      <c r="AH40" s="89">
        <f t="shared" si="7"/>
        <v>1.0707650648457085</v>
      </c>
      <c r="AI40" s="89">
        <f t="shared" si="8"/>
        <v>1.0424215549219267</v>
      </c>
      <c r="AJ40" s="89">
        <f t="shared" si="9"/>
        <v>1.0539689108168009</v>
      </c>
      <c r="AK40" s="89">
        <f t="shared" si="3"/>
        <v>7.6579082868782913E-2</v>
      </c>
      <c r="AL40" s="89">
        <f t="shared" si="4"/>
        <v>0.14189755592858222</v>
      </c>
      <c r="AM40" s="89">
        <f t="shared" si="5"/>
        <v>0.11863064634372744</v>
      </c>
    </row>
    <row r="41" spans="1:39" x14ac:dyDescent="0.2">
      <c r="A41" s="79" t="s">
        <v>39</v>
      </c>
      <c r="B41" s="89">
        <f t="shared" ref="B41:AF41" si="18">IF(B$24=0,0,B21/B$24)</f>
        <v>1.0550913019179702</v>
      </c>
      <c r="C41" s="89">
        <f t="shared" si="18"/>
        <v>1.0469428951333315</v>
      </c>
      <c r="D41" s="89">
        <f t="shared" si="18"/>
        <v>1.0734139302210486</v>
      </c>
      <c r="E41" s="89">
        <f t="shared" si="18"/>
        <v>1.0392125694632006</v>
      </c>
      <c r="F41" s="89">
        <f t="shared" si="18"/>
        <v>1.0515101504341786</v>
      </c>
      <c r="G41" s="89">
        <f t="shared" si="18"/>
        <v>1.0550913019179702</v>
      </c>
      <c r="H41" s="89">
        <f t="shared" si="18"/>
        <v>1.1032165891845047</v>
      </c>
      <c r="I41" s="89">
        <f t="shared" si="18"/>
        <v>1.0481796027898469</v>
      </c>
      <c r="J41" s="89">
        <f t="shared" si="18"/>
        <v>1.0253538957124178</v>
      </c>
      <c r="K41" s="89">
        <f t="shared" si="18"/>
        <v>1.102553774675048</v>
      </c>
      <c r="L41" s="89">
        <f t="shared" si="18"/>
        <v>1.0027226161485756</v>
      </c>
      <c r="M41" s="89">
        <f t="shared" si="18"/>
        <v>1.0274302797110362</v>
      </c>
      <c r="N41" s="89">
        <f t="shared" si="18"/>
        <v>1.0302768607375146</v>
      </c>
      <c r="O41" s="89">
        <f t="shared" si="18"/>
        <v>0.94967318147470436</v>
      </c>
      <c r="P41" s="89">
        <f t="shared" si="18"/>
        <v>1.0541314042343604</v>
      </c>
      <c r="Q41" s="89">
        <f t="shared" si="18"/>
        <v>1.0543823053943708</v>
      </c>
      <c r="R41" s="89">
        <f t="shared" si="18"/>
        <v>1.0560479499499649</v>
      </c>
      <c r="S41" s="89">
        <f t="shared" si="18"/>
        <v>1.1791531221693556</v>
      </c>
      <c r="T41" s="89">
        <f t="shared" si="18"/>
        <v>1.0478535122307433</v>
      </c>
      <c r="U41" s="89">
        <f t="shared" si="18"/>
        <v>0.76752676641600426</v>
      </c>
      <c r="V41" s="89">
        <f t="shared" si="18"/>
        <v>0.91221950554889342</v>
      </c>
      <c r="W41" s="89">
        <f t="shared" si="18"/>
        <v>0.9331976400410672</v>
      </c>
      <c r="X41" s="89">
        <f t="shared" si="18"/>
        <v>0.96359688290192913</v>
      </c>
      <c r="Y41" s="89">
        <f t="shared" si="18"/>
        <v>0.93142867650697014</v>
      </c>
      <c r="Z41" s="89">
        <f t="shared" si="18"/>
        <v>1.0238346444753599</v>
      </c>
      <c r="AA41" s="89">
        <f t="shared" si="18"/>
        <v>1.0109319613991241</v>
      </c>
      <c r="AB41" s="89">
        <f t="shared" si="18"/>
        <v>0.84455626425212271</v>
      </c>
      <c r="AC41" s="89">
        <f t="shared" si="18"/>
        <v>0</v>
      </c>
      <c r="AD41" s="89">
        <f t="shared" si="18"/>
        <v>0</v>
      </c>
      <c r="AE41" s="89">
        <f t="shared" si="18"/>
        <v>0</v>
      </c>
      <c r="AF41" s="89">
        <f t="shared" si="18"/>
        <v>0</v>
      </c>
      <c r="AG41" s="79"/>
      <c r="AH41" s="89">
        <f t="shared" si="7"/>
        <v>1.0548444206907357</v>
      </c>
      <c r="AI41" s="89">
        <f t="shared" si="8"/>
        <v>0.98664005984022007</v>
      </c>
      <c r="AJ41" s="89">
        <f t="shared" si="9"/>
        <v>1.0144270216682079</v>
      </c>
      <c r="AK41" s="89">
        <f t="shared" si="3"/>
        <v>2.9849116124644134E-2</v>
      </c>
      <c r="AL41" s="89">
        <f t="shared" si="4"/>
        <v>9.7245478721444983E-2</v>
      </c>
      <c r="AM41" s="89">
        <f t="shared" si="5"/>
        <v>8.3454966173370657E-2</v>
      </c>
    </row>
    <row r="42" spans="1:39" x14ac:dyDescent="0.2">
      <c r="A42" s="79" t="s">
        <v>40</v>
      </c>
      <c r="B42" s="89">
        <f t="shared" ref="B42:AF42" si="19">IF(B$24=0,0,B22/B$24)</f>
        <v>1.233067072523425</v>
      </c>
      <c r="C42" s="89">
        <f t="shared" si="19"/>
        <v>1.2234590385054194</v>
      </c>
      <c r="D42" s="89">
        <f t="shared" si="19"/>
        <v>1.1170382732052435</v>
      </c>
      <c r="E42" s="89">
        <f t="shared" si="19"/>
        <v>1.1437444374839614</v>
      </c>
      <c r="F42" s="89">
        <f t="shared" si="19"/>
        <v>1.1990786158624032</v>
      </c>
      <c r="G42" s="89">
        <f t="shared" si="19"/>
        <v>1.233067072523425</v>
      </c>
      <c r="H42" s="89">
        <f t="shared" si="19"/>
        <v>1.1763668614066911</v>
      </c>
      <c r="I42" s="89">
        <f t="shared" si="19"/>
        <v>1.1454724328540913</v>
      </c>
      <c r="J42" s="89">
        <f t="shared" si="19"/>
        <v>1.1494614929628963</v>
      </c>
      <c r="K42" s="89">
        <f t="shared" si="19"/>
        <v>1.2448352882343376</v>
      </c>
      <c r="L42" s="89">
        <f t="shared" si="19"/>
        <v>1.2497715991505982</v>
      </c>
      <c r="M42" s="89">
        <f t="shared" si="19"/>
        <v>1.1214503281523405</v>
      </c>
      <c r="N42" s="89">
        <f t="shared" si="19"/>
        <v>0.97283669766064329</v>
      </c>
      <c r="O42" s="89">
        <f t="shared" si="19"/>
        <v>1.0100184377071604</v>
      </c>
      <c r="P42" s="89">
        <f t="shared" si="19"/>
        <v>1.1436357616399886</v>
      </c>
      <c r="Q42" s="89">
        <f t="shared" si="19"/>
        <v>1.0803587726564619</v>
      </c>
      <c r="R42" s="89">
        <f t="shared" si="19"/>
        <v>0.99644009888880647</v>
      </c>
      <c r="S42" s="89">
        <f t="shared" si="19"/>
        <v>0.99503512845870168</v>
      </c>
      <c r="T42" s="89">
        <f t="shared" si="19"/>
        <v>0.91820949321516554</v>
      </c>
      <c r="U42" s="89">
        <f t="shared" si="19"/>
        <v>0.83239816585086424</v>
      </c>
      <c r="V42" s="89">
        <f t="shared" si="19"/>
        <v>0.9088598046145967</v>
      </c>
      <c r="W42" s="89">
        <f t="shared" si="19"/>
        <v>0.88084798553825605</v>
      </c>
      <c r="X42" s="89">
        <f t="shared" si="19"/>
        <v>1.0297700378412662</v>
      </c>
      <c r="Y42" s="89">
        <f t="shared" si="19"/>
        <v>1.0546945748634897</v>
      </c>
      <c r="Z42" s="89">
        <f t="shared" si="19"/>
        <v>1.2652962885174872</v>
      </c>
      <c r="AA42" s="89">
        <f t="shared" si="19"/>
        <v>1.1574901675773277</v>
      </c>
      <c r="AB42" s="89">
        <f t="shared" si="19"/>
        <v>1.074889790866338</v>
      </c>
      <c r="AC42" s="89">
        <f t="shared" si="19"/>
        <v>0</v>
      </c>
      <c r="AD42" s="89">
        <f t="shared" si="19"/>
        <v>0</v>
      </c>
      <c r="AE42" s="89">
        <f t="shared" si="19"/>
        <v>0</v>
      </c>
      <c r="AF42" s="89">
        <f t="shared" si="19"/>
        <v>0</v>
      </c>
      <c r="AG42" s="79"/>
      <c r="AH42" s="89">
        <f t="shared" si="7"/>
        <v>1.192305653155681</v>
      </c>
      <c r="AI42" s="89">
        <f t="shared" si="8"/>
        <v>1.0276394708780558</v>
      </c>
      <c r="AJ42" s="89">
        <f t="shared" si="9"/>
        <v>1.0947256932874589</v>
      </c>
      <c r="AK42" s="89">
        <f t="shared" si="3"/>
        <v>4.7652364465877645E-2</v>
      </c>
      <c r="AL42" s="89">
        <f t="shared" si="4"/>
        <v>0.1132686315824732</v>
      </c>
      <c r="AM42" s="89">
        <f t="shared" si="5"/>
        <v>0.12277301381343916</v>
      </c>
    </row>
    <row r="43" spans="1:39" ht="12" thickBot="1" x14ac:dyDescent="0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89"/>
      <c r="AI43" s="89"/>
      <c r="AJ43" s="89"/>
      <c r="AK43" s="89"/>
      <c r="AL43" s="89"/>
      <c r="AM43" s="89"/>
    </row>
    <row r="44" spans="1:39" ht="12" thickBot="1" x14ac:dyDescent="0.25">
      <c r="A44" s="79" t="s">
        <v>52</v>
      </c>
      <c r="B44" s="88">
        <f>AVERAGE(B31:B42)</f>
        <v>1</v>
      </c>
      <c r="C44" s="88">
        <f t="shared" ref="C44:AF44" si="20">AVERAGE(C31:C42)</f>
        <v>1.0000000000000002</v>
      </c>
      <c r="D44" s="88">
        <f t="shared" si="20"/>
        <v>0.99999999999999989</v>
      </c>
      <c r="E44" s="88">
        <f t="shared" si="20"/>
        <v>1.0000000000000002</v>
      </c>
      <c r="F44" s="88">
        <f t="shared" si="20"/>
        <v>1.0000000000000004</v>
      </c>
      <c r="G44" s="88">
        <f t="shared" si="20"/>
        <v>1</v>
      </c>
      <c r="H44" s="88">
        <f t="shared" si="20"/>
        <v>1</v>
      </c>
      <c r="I44" s="88">
        <f t="shared" si="20"/>
        <v>1.0000000000000002</v>
      </c>
      <c r="J44" s="88">
        <f t="shared" si="20"/>
        <v>1</v>
      </c>
      <c r="K44" s="88">
        <f t="shared" si="20"/>
        <v>1.0000000000000002</v>
      </c>
      <c r="L44" s="88">
        <f t="shared" si="20"/>
        <v>1.0000000000000002</v>
      </c>
      <c r="M44" s="89">
        <f t="shared" si="20"/>
        <v>1</v>
      </c>
      <c r="N44" s="89">
        <f t="shared" si="20"/>
        <v>0.99999999999999989</v>
      </c>
      <c r="O44" s="89">
        <f t="shared" si="20"/>
        <v>1.0000000000000002</v>
      </c>
      <c r="P44" s="89">
        <f t="shared" si="20"/>
        <v>1</v>
      </c>
      <c r="Q44" s="89">
        <f t="shared" si="20"/>
        <v>0.99999999999999989</v>
      </c>
      <c r="R44" s="89">
        <f t="shared" si="20"/>
        <v>1</v>
      </c>
      <c r="S44" s="89">
        <f t="shared" si="20"/>
        <v>1</v>
      </c>
      <c r="T44" s="89">
        <f t="shared" si="20"/>
        <v>1</v>
      </c>
      <c r="U44" s="89">
        <f t="shared" si="20"/>
        <v>1.0000000000000002</v>
      </c>
      <c r="V44" s="89">
        <f t="shared" si="20"/>
        <v>1</v>
      </c>
      <c r="W44" s="89">
        <f t="shared" si="20"/>
        <v>1</v>
      </c>
      <c r="X44" s="89">
        <f t="shared" si="20"/>
        <v>1.0000000000000002</v>
      </c>
      <c r="Y44" s="89">
        <f t="shared" si="20"/>
        <v>0.99999999999999967</v>
      </c>
      <c r="Z44" s="89">
        <f t="shared" si="20"/>
        <v>0.99999999999999989</v>
      </c>
      <c r="AA44" s="89">
        <f t="shared" si="20"/>
        <v>1.0000000000000002</v>
      </c>
      <c r="AB44" s="89">
        <f t="shared" si="20"/>
        <v>1.0000000000000002</v>
      </c>
      <c r="AC44" s="84">
        <f t="shared" si="20"/>
        <v>1</v>
      </c>
      <c r="AD44" s="84">
        <f t="shared" si="20"/>
        <v>0</v>
      </c>
      <c r="AE44" s="84">
        <f t="shared" si="20"/>
        <v>0</v>
      </c>
      <c r="AF44" s="84">
        <f t="shared" si="20"/>
        <v>0</v>
      </c>
      <c r="AG44" s="80"/>
      <c r="AH44" s="83"/>
      <c r="AI44" s="83"/>
      <c r="AJ44" s="83"/>
      <c r="AK44" s="83"/>
      <c r="AL44" s="85" t="s">
        <v>90</v>
      </c>
      <c r="AM44" s="86">
        <v>1.9</v>
      </c>
    </row>
    <row r="45" spans="1:39" ht="12" hidden="1" thickBot="1" x14ac:dyDescent="0.25"/>
    <row r="46" spans="1:39" ht="12" hidden="1" thickBot="1" x14ac:dyDescent="0.25"/>
    <row r="47" spans="1:39" x14ac:dyDescent="0.2">
      <c r="AK47" s="3"/>
    </row>
    <row r="48" spans="1:39" x14ac:dyDescent="0.2">
      <c r="B48" s="94" t="s">
        <v>89</v>
      </c>
      <c r="C48" s="95"/>
      <c r="D48" s="95"/>
      <c r="E48" s="95"/>
      <c r="F48" s="95"/>
      <c r="G48" s="95"/>
      <c r="H48" s="95"/>
      <c r="I48" s="95"/>
      <c r="J48" s="95"/>
      <c r="K48" s="95"/>
      <c r="L48" s="96"/>
      <c r="M48" s="94" t="s">
        <v>85</v>
      </c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</row>
    <row r="49" spans="1:37" ht="18" x14ac:dyDescent="0.25">
      <c r="A49" s="75" t="s">
        <v>83</v>
      </c>
      <c r="AH49" s="100" t="s">
        <v>94</v>
      </c>
      <c r="AI49" s="101"/>
      <c r="AJ49" s="101"/>
      <c r="AK49" s="102"/>
    </row>
    <row r="50" spans="1:37" x14ac:dyDescent="0.2">
      <c r="B50" s="15">
        <f>B$10</f>
        <v>1990</v>
      </c>
      <c r="C50" s="15">
        <f t="shared" ref="C50:AF50" si="21">C$10</f>
        <v>1991</v>
      </c>
      <c r="D50" s="15">
        <f t="shared" si="21"/>
        <v>1992</v>
      </c>
      <c r="E50" s="15">
        <f t="shared" si="21"/>
        <v>1993</v>
      </c>
      <c r="F50" s="15">
        <f t="shared" si="21"/>
        <v>1994</v>
      </c>
      <c r="G50" s="15">
        <f t="shared" si="21"/>
        <v>1995</v>
      </c>
      <c r="H50" s="15">
        <f t="shared" si="21"/>
        <v>1996</v>
      </c>
      <c r="I50" s="15">
        <f t="shared" si="21"/>
        <v>1997</v>
      </c>
      <c r="J50" s="15">
        <f t="shared" si="21"/>
        <v>1998</v>
      </c>
      <c r="K50" s="15">
        <f t="shared" si="21"/>
        <v>1999</v>
      </c>
      <c r="L50" s="15">
        <f t="shared" si="21"/>
        <v>2000</v>
      </c>
      <c r="M50" s="15">
        <f t="shared" si="21"/>
        <v>2001</v>
      </c>
      <c r="N50" s="15">
        <f t="shared" si="21"/>
        <v>2002</v>
      </c>
      <c r="O50" s="15">
        <f t="shared" si="21"/>
        <v>2003</v>
      </c>
      <c r="P50" s="15">
        <f t="shared" si="21"/>
        <v>2004</v>
      </c>
      <c r="Q50" s="15">
        <f t="shared" si="21"/>
        <v>2005</v>
      </c>
      <c r="R50" s="15">
        <f t="shared" si="21"/>
        <v>2006</v>
      </c>
      <c r="S50" s="15">
        <f t="shared" si="21"/>
        <v>2007</v>
      </c>
      <c r="T50" s="15">
        <f t="shared" si="21"/>
        <v>2008</v>
      </c>
      <c r="U50" s="15">
        <f t="shared" si="21"/>
        <v>2009</v>
      </c>
      <c r="V50" s="15">
        <f t="shared" si="21"/>
        <v>2010</v>
      </c>
      <c r="W50" s="15">
        <f t="shared" si="21"/>
        <v>2011</v>
      </c>
      <c r="X50" s="15">
        <f t="shared" si="21"/>
        <v>2012</v>
      </c>
      <c r="Y50" s="15">
        <f t="shared" si="21"/>
        <v>2013</v>
      </c>
      <c r="Z50" s="15">
        <f t="shared" si="21"/>
        <v>2014</v>
      </c>
      <c r="AA50" s="15">
        <f t="shared" si="21"/>
        <v>2015</v>
      </c>
      <c r="AB50" s="15">
        <f t="shared" si="21"/>
        <v>2016</v>
      </c>
      <c r="AC50" s="15">
        <f t="shared" si="21"/>
        <v>2017</v>
      </c>
      <c r="AD50" s="15">
        <f t="shared" si="21"/>
        <v>2018</v>
      </c>
      <c r="AE50" s="15">
        <f t="shared" si="21"/>
        <v>2019</v>
      </c>
      <c r="AF50" s="15">
        <f t="shared" si="21"/>
        <v>2020</v>
      </c>
      <c r="AH50" s="69">
        <v>1</v>
      </c>
      <c r="AI50" s="1"/>
      <c r="AJ50" s="68">
        <v>1.5</v>
      </c>
      <c r="AK50" s="74">
        <v>2</v>
      </c>
    </row>
    <row r="51" spans="1:37" x14ac:dyDescent="0.2">
      <c r="A51" s="9" t="s">
        <v>29</v>
      </c>
      <c r="B51" s="10">
        <f t="shared" ref="B51:L51" si="22">ABS(B31-$AH31)/$AK31</f>
        <v>1.0079005300838499</v>
      </c>
      <c r="C51" s="10">
        <f t="shared" si="22"/>
        <v>2.3099468358431308</v>
      </c>
      <c r="D51" s="10">
        <f t="shared" si="22"/>
        <v>2.8428377964551617E-2</v>
      </c>
      <c r="E51" s="10">
        <f t="shared" si="22"/>
        <v>1.0732853314375466</v>
      </c>
      <c r="F51" s="10">
        <f t="shared" si="22"/>
        <v>0.83488714083323678</v>
      </c>
      <c r="G51" s="10">
        <f t="shared" si="22"/>
        <v>1.0079005300838499</v>
      </c>
      <c r="H51" s="10">
        <f t="shared" si="22"/>
        <v>5.9468212634079747E-2</v>
      </c>
      <c r="I51" s="10">
        <f t="shared" si="22"/>
        <v>4.4208084928744E-2</v>
      </c>
      <c r="J51" s="10">
        <f t="shared" si="22"/>
        <v>0.82671471928437013</v>
      </c>
      <c r="K51" s="10">
        <f t="shared" si="22"/>
        <v>0.3042257041248479</v>
      </c>
      <c r="L51" s="10">
        <f t="shared" si="22"/>
        <v>3.3633554549687437E-2</v>
      </c>
      <c r="M51" s="10">
        <f>ABS(M31-$AI31)/$AL31</f>
        <v>7.1685833140427313E-2</v>
      </c>
      <c r="N51" s="10">
        <f t="shared" ref="N51:AB51" si="23">ABS(N31-$AI31)/$AL31</f>
        <v>0.72449763932072353</v>
      </c>
      <c r="O51" s="10">
        <f t="shared" si="23"/>
        <v>0.12211876126338056</v>
      </c>
      <c r="P51" s="10">
        <f t="shared" si="23"/>
        <v>1.3053455069078335</v>
      </c>
      <c r="Q51" s="10">
        <f t="shared" si="23"/>
        <v>0.69633911081098099</v>
      </c>
      <c r="R51" s="10">
        <f t="shared" si="23"/>
        <v>0.24911216217866278</v>
      </c>
      <c r="S51" s="10">
        <f t="shared" si="23"/>
        <v>1.9551626827337389</v>
      </c>
      <c r="T51" s="10">
        <f t="shared" si="23"/>
        <v>0.67884177121768885</v>
      </c>
      <c r="U51" s="10">
        <f t="shared" si="23"/>
        <v>3.5883659911549945E-2</v>
      </c>
      <c r="V51" s="10">
        <f t="shared" si="23"/>
        <v>0.69762627087561957</v>
      </c>
      <c r="W51" s="10">
        <f t="shared" si="23"/>
        <v>0.42704661175579456</v>
      </c>
      <c r="X51" s="10">
        <f t="shared" si="23"/>
        <v>0.16468684106343251</v>
      </c>
      <c r="Y51" s="10">
        <f t="shared" si="23"/>
        <v>5.8654092369575424E-2</v>
      </c>
      <c r="Z51" s="10">
        <f t="shared" si="23"/>
        <v>0.86323943369307155</v>
      </c>
      <c r="AA51" s="10">
        <f t="shared" si="23"/>
        <v>0.42466785307837424</v>
      </c>
      <c r="AB51" s="10">
        <f t="shared" si="23"/>
        <v>2.5088376017241765</v>
      </c>
      <c r="AC51" s="10"/>
      <c r="AD51" s="10"/>
      <c r="AE51" s="10"/>
      <c r="AF51" s="10"/>
    </row>
    <row r="52" spans="1:37" x14ac:dyDescent="0.2">
      <c r="A52" s="9" t="s">
        <v>30</v>
      </c>
      <c r="B52" s="10">
        <f t="shared" ref="B52:L52" si="24">ABS(B32-$AH32)/$AK32</f>
        <v>1.6979016455290035</v>
      </c>
      <c r="C52" s="10">
        <f t="shared" si="24"/>
        <v>0.52749155285348426</v>
      </c>
      <c r="D52" s="10">
        <f t="shared" si="24"/>
        <v>0.261890141482852</v>
      </c>
      <c r="E52" s="10">
        <f t="shared" si="24"/>
        <v>3.2754963052325385E-2</v>
      </c>
      <c r="F52" s="10">
        <f t="shared" si="24"/>
        <v>0.82957760205367836</v>
      </c>
      <c r="G52" s="10">
        <f t="shared" si="24"/>
        <v>1.6979016455290035</v>
      </c>
      <c r="H52" s="10">
        <f t="shared" si="24"/>
        <v>1.1141910494525745E-3</v>
      </c>
      <c r="I52" s="10">
        <f t="shared" si="24"/>
        <v>0.73372638556159742</v>
      </c>
      <c r="J52" s="10">
        <f t="shared" si="24"/>
        <v>1.2236520961433877</v>
      </c>
      <c r="K52" s="10">
        <f t="shared" si="24"/>
        <v>0.97779490743311459</v>
      </c>
      <c r="L52" s="10">
        <f t="shared" si="24"/>
        <v>0.45430314830435337</v>
      </c>
      <c r="M52" s="10">
        <f t="shared" ref="M52:AB52" si="25">ABS(M32-$AI32)/$AL32</f>
        <v>1.0343983937564749</v>
      </c>
      <c r="N52" s="10">
        <f t="shared" si="25"/>
        <v>0.51503141142650211</v>
      </c>
      <c r="O52" s="10">
        <f t="shared" si="25"/>
        <v>0.507930839698712</v>
      </c>
      <c r="P52" s="10">
        <f t="shared" si="25"/>
        <v>8.4231691867603986E-2</v>
      </c>
      <c r="Q52" s="10">
        <f t="shared" si="25"/>
        <v>0.33478939215519149</v>
      </c>
      <c r="R52" s="10">
        <f t="shared" si="25"/>
        <v>9.0616809549837599E-2</v>
      </c>
      <c r="S52" s="10">
        <f t="shared" si="25"/>
        <v>0.8978488897583925</v>
      </c>
      <c r="T52" s="10">
        <f t="shared" si="25"/>
        <v>1.3641364803914064</v>
      </c>
      <c r="U52" s="10">
        <f t="shared" si="25"/>
        <v>2.244669821975446</v>
      </c>
      <c r="V52" s="10">
        <f t="shared" si="25"/>
        <v>0.32250145076470921</v>
      </c>
      <c r="W52" s="10">
        <f t="shared" si="25"/>
        <v>0.1708028444784794</v>
      </c>
      <c r="X52" s="10">
        <f t="shared" si="25"/>
        <v>0.35581602797124223</v>
      </c>
      <c r="Y52" s="10">
        <f t="shared" si="25"/>
        <v>0.35036866682585488</v>
      </c>
      <c r="Z52" s="10">
        <f t="shared" si="25"/>
        <v>0.2962394892355833</v>
      </c>
      <c r="AA52" s="10">
        <f t="shared" si="25"/>
        <v>0.61004735479808736</v>
      </c>
      <c r="AB52" s="10">
        <f t="shared" si="25"/>
        <v>2.1751724799451289</v>
      </c>
      <c r="AC52" s="10"/>
      <c r="AD52" s="10"/>
      <c r="AE52" s="10"/>
      <c r="AF52" s="10"/>
    </row>
    <row r="53" spans="1:37" x14ac:dyDescent="0.2">
      <c r="A53" s="9" t="s">
        <v>31</v>
      </c>
      <c r="B53" s="10">
        <f t="shared" ref="B53:L53" si="26">ABS(B33-$AH33)/$AK33</f>
        <v>1.1454028188594296</v>
      </c>
      <c r="C53" s="10">
        <f t="shared" si="26"/>
        <v>1.3104872916777699</v>
      </c>
      <c r="D53" s="10">
        <f t="shared" si="26"/>
        <v>0.89229441444534996</v>
      </c>
      <c r="E53" s="10">
        <f t="shared" si="26"/>
        <v>1.1012874253018183</v>
      </c>
      <c r="F53" s="10">
        <f t="shared" si="26"/>
        <v>0.44264839280246265</v>
      </c>
      <c r="G53" s="10">
        <f t="shared" si="26"/>
        <v>1.1454028188594296</v>
      </c>
      <c r="H53" s="10">
        <f t="shared" si="26"/>
        <v>0.36336724720379521</v>
      </c>
      <c r="I53" s="10">
        <f t="shared" si="26"/>
        <v>0.60746861226065307</v>
      </c>
      <c r="J53" s="10">
        <f t="shared" si="26"/>
        <v>1.1339250295090268</v>
      </c>
      <c r="K53" s="10">
        <f t="shared" si="26"/>
        <v>0.54094456681021608</v>
      </c>
      <c r="L53" s="10">
        <f t="shared" si="26"/>
        <v>1.1723079972810224</v>
      </c>
      <c r="M53" s="10">
        <f t="shared" ref="M53:AB53" si="27">ABS(M33-$AI33)/$AL33</f>
        <v>0.21492564535386927</v>
      </c>
      <c r="N53" s="10">
        <f t="shared" si="27"/>
        <v>1.0025444020102174</v>
      </c>
      <c r="O53" s="10">
        <f t="shared" si="27"/>
        <v>1.6358699731538393E-2</v>
      </c>
      <c r="P53" s="10">
        <f t="shared" si="27"/>
        <v>0.20530053076337659</v>
      </c>
      <c r="Q53" s="10">
        <f t="shared" si="27"/>
        <v>0.12896683867861955</v>
      </c>
      <c r="R53" s="10">
        <f t="shared" si="27"/>
        <v>0.81056490617768906</v>
      </c>
      <c r="S53" s="10">
        <f t="shared" si="27"/>
        <v>0.25762260522670793</v>
      </c>
      <c r="T53" s="10">
        <f t="shared" si="27"/>
        <v>1.4838394255400881E-2</v>
      </c>
      <c r="U53" s="10">
        <f t="shared" si="27"/>
        <v>3.2892013452836659</v>
      </c>
      <c r="V53" s="10">
        <f t="shared" si="27"/>
        <v>1.2308617917710674</v>
      </c>
      <c r="W53" s="10">
        <f t="shared" si="27"/>
        <v>0.11346861388161548</v>
      </c>
      <c r="X53" s="10">
        <f t="shared" si="27"/>
        <v>0.17433972683174392</v>
      </c>
      <c r="Y53" s="10">
        <f t="shared" si="27"/>
        <v>7.2918158600043567E-2</v>
      </c>
      <c r="Z53" s="10">
        <f t="shared" si="27"/>
        <v>6.9952454576593576E-2</v>
      </c>
      <c r="AA53" s="10">
        <f t="shared" si="27"/>
        <v>0.51089492490900579</v>
      </c>
      <c r="AB53" s="10">
        <f t="shared" si="27"/>
        <v>0.71951271128914429</v>
      </c>
      <c r="AC53" s="10"/>
      <c r="AD53" s="10"/>
      <c r="AE53" s="10"/>
      <c r="AF53" s="10"/>
    </row>
    <row r="54" spans="1:37" x14ac:dyDescent="0.2">
      <c r="A54" s="9" t="s">
        <v>32</v>
      </c>
      <c r="B54" s="10">
        <f t="shared" ref="B54:L54" si="28">ABS(B34-$AH34)/$AK34</f>
        <v>0.17049550725613855</v>
      </c>
      <c r="C54" s="10">
        <f t="shared" si="28"/>
        <v>0.21287902039098214</v>
      </c>
      <c r="D54" s="10">
        <f t="shared" si="28"/>
        <v>0.94082791655933384</v>
      </c>
      <c r="E54" s="10">
        <f t="shared" si="28"/>
        <v>0.33206062818359777</v>
      </c>
      <c r="F54" s="10">
        <f t="shared" si="28"/>
        <v>0.82343624937700099</v>
      </c>
      <c r="G54" s="10">
        <f t="shared" si="28"/>
        <v>0.17049550725613855</v>
      </c>
      <c r="H54" s="10">
        <f t="shared" si="28"/>
        <v>0.47766290565746511</v>
      </c>
      <c r="I54" s="10">
        <f t="shared" si="28"/>
        <v>2.1543970718019492</v>
      </c>
      <c r="J54" s="10">
        <f t="shared" si="28"/>
        <v>0.70065462871344064</v>
      </c>
      <c r="K54" s="10">
        <f t="shared" si="28"/>
        <v>1.6457781128881954</v>
      </c>
      <c r="L54" s="10">
        <f t="shared" si="28"/>
        <v>0.39240960806770792</v>
      </c>
      <c r="M54" s="10">
        <f t="shared" ref="M54:AB54" si="29">ABS(M34-$AI34)/$AL34</f>
        <v>0.35893732362688835</v>
      </c>
      <c r="N54" s="10">
        <f t="shared" si="29"/>
        <v>0.96177611024855247</v>
      </c>
      <c r="O54" s="10">
        <f t="shared" si="29"/>
        <v>0.27805671684728622</v>
      </c>
      <c r="P54" s="10">
        <f t="shared" si="29"/>
        <v>0.57801307035000205</v>
      </c>
      <c r="Q54" s="10">
        <f t="shared" si="29"/>
        <v>0.58342945366272636</v>
      </c>
      <c r="R54" s="10">
        <f t="shared" si="29"/>
        <v>0.16602054790505894</v>
      </c>
      <c r="S54" s="10">
        <f t="shared" si="29"/>
        <v>0.85029351863102043</v>
      </c>
      <c r="T54" s="10">
        <f t="shared" si="29"/>
        <v>2.0040367868858828</v>
      </c>
      <c r="U54" s="10">
        <f t="shared" si="29"/>
        <v>2.0274422691743514</v>
      </c>
      <c r="V54" s="10">
        <f t="shared" si="29"/>
        <v>1.3213616581009568</v>
      </c>
      <c r="W54" s="10">
        <f t="shared" si="29"/>
        <v>1.2109452754748988</v>
      </c>
      <c r="X54" s="10">
        <f t="shared" si="29"/>
        <v>0.43357934582946073</v>
      </c>
      <c r="Y54" s="10">
        <f t="shared" si="29"/>
        <v>0.32788833700572223</v>
      </c>
      <c r="Z54" s="10">
        <f t="shared" si="29"/>
        <v>0.13768328702528265</v>
      </c>
      <c r="AA54" s="10">
        <f t="shared" si="29"/>
        <v>0.88827536648513683</v>
      </c>
      <c r="AB54" s="10">
        <f t="shared" si="29"/>
        <v>3.4956144007872045E-2</v>
      </c>
      <c r="AC54" s="10"/>
      <c r="AD54" s="10"/>
      <c r="AE54" s="10"/>
      <c r="AF54" s="10"/>
    </row>
    <row r="55" spans="1:37" x14ac:dyDescent="0.2">
      <c r="A55" s="9" t="s">
        <v>33</v>
      </c>
      <c r="B55" s="10">
        <f t="shared" ref="B55:L55" si="30">ABS(B35-$AH35)/$AK35</f>
        <v>0.10371019817499022</v>
      </c>
      <c r="C55" s="10">
        <f t="shared" si="30"/>
        <v>0.64004058535253494</v>
      </c>
      <c r="D55" s="10">
        <f t="shared" si="30"/>
        <v>0.70255446797783261</v>
      </c>
      <c r="E55" s="10">
        <f t="shared" si="30"/>
        <v>5.8123902433028077E-2</v>
      </c>
      <c r="F55" s="10">
        <f t="shared" si="30"/>
        <v>1.2698898115124642</v>
      </c>
      <c r="G55" s="10">
        <f t="shared" si="30"/>
        <v>0.10371019817499022</v>
      </c>
      <c r="H55" s="10">
        <f t="shared" si="30"/>
        <v>0.90059211892027935</v>
      </c>
      <c r="I55" s="10">
        <f t="shared" si="30"/>
        <v>0.43970666616090948</v>
      </c>
      <c r="J55" s="10">
        <f t="shared" si="30"/>
        <v>1.7059330577035448</v>
      </c>
      <c r="K55" s="10">
        <f t="shared" si="30"/>
        <v>1.2076897716879342</v>
      </c>
      <c r="L55" s="10">
        <f t="shared" si="30"/>
        <v>1.444342354798436</v>
      </c>
      <c r="M55" s="10">
        <f t="shared" ref="M55:AB55" si="31">ABS(M35-$AI35)/$AL35</f>
        <v>0.69838330851319541</v>
      </c>
      <c r="N55" s="10">
        <f t="shared" si="31"/>
        <v>0.91347222816097851</v>
      </c>
      <c r="O55" s="10">
        <f t="shared" si="31"/>
        <v>0.39591292608401574</v>
      </c>
      <c r="P55" s="10">
        <f t="shared" si="31"/>
        <v>0.18595744705994777</v>
      </c>
      <c r="Q55" s="10">
        <f t="shared" si="31"/>
        <v>0.37943863460830313</v>
      </c>
      <c r="R55" s="10">
        <f t="shared" si="31"/>
        <v>0.55418654154960645</v>
      </c>
      <c r="S55" s="10">
        <f t="shared" si="31"/>
        <v>0.36741798337389325</v>
      </c>
      <c r="T55" s="10">
        <f t="shared" si="31"/>
        <v>1.3280919849058288</v>
      </c>
      <c r="U55" s="10">
        <f t="shared" si="31"/>
        <v>0.95640020178229235</v>
      </c>
      <c r="V55" s="10">
        <f t="shared" si="31"/>
        <v>2.9112222557738927</v>
      </c>
      <c r="W55" s="10">
        <f t="shared" si="31"/>
        <v>0.58363049850598225</v>
      </c>
      <c r="X55" s="10">
        <f t="shared" si="31"/>
        <v>0.66124049917727279</v>
      </c>
      <c r="Y55" s="10">
        <f t="shared" si="31"/>
        <v>5.2433807436996542E-2</v>
      </c>
      <c r="Z55" s="10">
        <f t="shared" si="31"/>
        <v>0.65676126286822389</v>
      </c>
      <c r="AA55" s="10">
        <f t="shared" si="31"/>
        <v>0.7286520352660627</v>
      </c>
      <c r="AB55" s="10">
        <f t="shared" si="31"/>
        <v>6.1505742661546466E-2</v>
      </c>
      <c r="AC55" s="10"/>
      <c r="AD55" s="10"/>
      <c r="AE55" s="10"/>
      <c r="AF55" s="10"/>
    </row>
    <row r="56" spans="1:37" x14ac:dyDescent="0.2">
      <c r="A56" s="9" t="s">
        <v>34</v>
      </c>
      <c r="B56" s="10">
        <f t="shared" ref="B56:L56" si="32">ABS(B36-$AH36)/$AK36</f>
        <v>1.1207172808526549</v>
      </c>
      <c r="C56" s="10">
        <f t="shared" si="32"/>
        <v>0.79559469292164708</v>
      </c>
      <c r="D56" s="10">
        <f t="shared" si="32"/>
        <v>0.18627139365544015</v>
      </c>
      <c r="E56" s="10">
        <f t="shared" si="32"/>
        <v>0.76564217922807909</v>
      </c>
      <c r="F56" s="10">
        <f t="shared" si="32"/>
        <v>1.4332039162260377</v>
      </c>
      <c r="G56" s="10">
        <f t="shared" si="32"/>
        <v>1.1207172808526549</v>
      </c>
      <c r="H56" s="10">
        <f t="shared" si="32"/>
        <v>0.5028727477402416</v>
      </c>
      <c r="I56" s="10">
        <f t="shared" si="32"/>
        <v>1.5342843907603272</v>
      </c>
      <c r="J56" s="10">
        <f t="shared" si="32"/>
        <v>0.56198440713032838</v>
      </c>
      <c r="K56" s="10">
        <f t="shared" si="32"/>
        <v>1.1001074993464428</v>
      </c>
      <c r="L56" s="10">
        <f t="shared" si="32"/>
        <v>0.21694150610645951</v>
      </c>
      <c r="M56" s="10">
        <f t="shared" ref="M56:AB56" si="33">ABS(M36-$AI36)/$AL36</f>
        <v>1.0292592110633163</v>
      </c>
      <c r="N56" s="10">
        <f t="shared" si="33"/>
        <v>0.65191417107572514</v>
      </c>
      <c r="O56" s="10">
        <f t="shared" si="33"/>
        <v>0.57490848705915265</v>
      </c>
      <c r="P56" s="10">
        <f t="shared" si="33"/>
        <v>1.456917365498029</v>
      </c>
      <c r="Q56" s="10">
        <f t="shared" si="33"/>
        <v>0.95927525328402985</v>
      </c>
      <c r="R56" s="10">
        <f t="shared" si="33"/>
        <v>0.65840722209945801</v>
      </c>
      <c r="S56" s="10">
        <f t="shared" si="33"/>
        <v>1.9739881466508232E-2</v>
      </c>
      <c r="T56" s="10">
        <f t="shared" si="33"/>
        <v>1.0086741370995282</v>
      </c>
      <c r="U56" s="10">
        <f t="shared" si="33"/>
        <v>0.68759472930421606</v>
      </c>
      <c r="V56" s="10">
        <f t="shared" si="33"/>
        <v>1.6266316836987647</v>
      </c>
      <c r="W56" s="10">
        <f t="shared" si="33"/>
        <v>0.78622290310020715</v>
      </c>
      <c r="X56" s="10">
        <f t="shared" si="33"/>
        <v>0.84121632603757979</v>
      </c>
      <c r="Y56" s="10">
        <f t="shared" si="33"/>
        <v>1.8044092032097787</v>
      </c>
      <c r="Z56" s="10">
        <f t="shared" si="33"/>
        <v>0.57012351541368134</v>
      </c>
      <c r="AA56" s="10">
        <f t="shared" si="33"/>
        <v>0.36784827546956694</v>
      </c>
      <c r="AB56" s="10">
        <f t="shared" si="33"/>
        <v>0.72816817851861959</v>
      </c>
      <c r="AC56" s="10"/>
      <c r="AD56" s="10"/>
      <c r="AE56" s="10"/>
      <c r="AF56" s="10"/>
    </row>
    <row r="57" spans="1:37" x14ac:dyDescent="0.2">
      <c r="A57" s="9" t="s">
        <v>35</v>
      </c>
      <c r="B57" s="10">
        <f t="shared" ref="B57:L57" si="34">ABS(B37-$AH37)/$AK37</f>
        <v>0.76390202326910273</v>
      </c>
      <c r="C57" s="10">
        <f t="shared" si="34"/>
        <v>2.7767296677867523E-2</v>
      </c>
      <c r="D57" s="10">
        <f t="shared" si="34"/>
        <v>0.13684555471670681</v>
      </c>
      <c r="E57" s="10">
        <f t="shared" si="34"/>
        <v>1.3693860639875648</v>
      </c>
      <c r="F57" s="10">
        <f t="shared" si="34"/>
        <v>2.0480062153789054</v>
      </c>
      <c r="G57" s="10">
        <f t="shared" si="34"/>
        <v>0.76390202326910273</v>
      </c>
      <c r="H57" s="10">
        <f t="shared" si="34"/>
        <v>0.70762537856326702</v>
      </c>
      <c r="I57" s="10">
        <f t="shared" si="34"/>
        <v>1.2283078711493052</v>
      </c>
      <c r="J57" s="10">
        <f t="shared" si="34"/>
        <v>2.1659264956970053E-2</v>
      </c>
      <c r="K57" s="10">
        <f t="shared" si="34"/>
        <v>0.85550974061879137</v>
      </c>
      <c r="L57" s="10">
        <f t="shared" si="34"/>
        <v>4.496749759536306E-2</v>
      </c>
      <c r="M57" s="10">
        <f t="shared" ref="M57:AB57" si="35">ABS(M37-$AI37)/$AL37</f>
        <v>0.31094774243325496</v>
      </c>
      <c r="N57" s="10">
        <f t="shared" si="35"/>
        <v>2.8581865111701497</v>
      </c>
      <c r="O57" s="10">
        <f t="shared" si="35"/>
        <v>0.37442401118018342</v>
      </c>
      <c r="P57" s="10">
        <f t="shared" si="35"/>
        <v>0.24923343449665494</v>
      </c>
      <c r="Q57" s="10">
        <f t="shared" si="35"/>
        <v>0.56471321807608144</v>
      </c>
      <c r="R57" s="10">
        <f t="shared" si="35"/>
        <v>0.20617732477851841</v>
      </c>
      <c r="S57" s="10">
        <f t="shared" si="35"/>
        <v>1.0040402774367321</v>
      </c>
      <c r="T57" s="10">
        <f t="shared" si="35"/>
        <v>0.99747470838441499</v>
      </c>
      <c r="U57" s="10">
        <f t="shared" si="35"/>
        <v>1.1748889557168569</v>
      </c>
      <c r="V57" s="10">
        <f t="shared" si="35"/>
        <v>1.2881999774093988E-2</v>
      </c>
      <c r="W57" s="10">
        <f t="shared" si="35"/>
        <v>1.0121489329115652</v>
      </c>
      <c r="X57" s="10">
        <f t="shared" si="35"/>
        <v>0.32180899796403756</v>
      </c>
      <c r="Y57" s="10">
        <f t="shared" si="35"/>
        <v>0.3683850921695121</v>
      </c>
      <c r="Z57" s="10">
        <f t="shared" si="35"/>
        <v>0.84594307834568361</v>
      </c>
      <c r="AA57" s="10">
        <f t="shared" si="35"/>
        <v>0.50651794030310482</v>
      </c>
      <c r="AB57" s="10">
        <f t="shared" si="35"/>
        <v>0.74221543623541431</v>
      </c>
      <c r="AC57" s="10"/>
      <c r="AD57" s="10"/>
      <c r="AE57" s="10"/>
      <c r="AF57" s="10"/>
    </row>
    <row r="58" spans="1:37" x14ac:dyDescent="0.2">
      <c r="A58" s="9" t="s">
        <v>36</v>
      </c>
      <c r="B58" s="10">
        <f t="shared" ref="B58:L58" si="36">ABS(B38-$AH38)/$AK38</f>
        <v>0.41423127755570144</v>
      </c>
      <c r="C58" s="10">
        <f t="shared" si="36"/>
        <v>0.86166359698412454</v>
      </c>
      <c r="D58" s="10">
        <f t="shared" si="36"/>
        <v>0.30987456978916206</v>
      </c>
      <c r="E58" s="10">
        <f t="shared" si="36"/>
        <v>0.52672263375236861</v>
      </c>
      <c r="F58" s="10">
        <f t="shared" si="36"/>
        <v>0.45475772816381493</v>
      </c>
      <c r="G58" s="10">
        <f t="shared" si="36"/>
        <v>0.41423127755570144</v>
      </c>
      <c r="H58" s="10">
        <f t="shared" si="36"/>
        <v>1.5299007838232743</v>
      </c>
      <c r="I58" s="10">
        <f t="shared" si="36"/>
        <v>0.58912437772920945</v>
      </c>
      <c r="J58" s="10">
        <f t="shared" si="36"/>
        <v>2.0853433773153514</v>
      </c>
      <c r="K58" s="10">
        <f t="shared" si="36"/>
        <v>0.44415846176248364</v>
      </c>
      <c r="L58" s="10">
        <f t="shared" si="36"/>
        <v>1.0490469429637783</v>
      </c>
      <c r="M58" s="10">
        <f t="shared" ref="M58:AB58" si="37">ABS(M38-$AI38)/$AL38</f>
        <v>0.70910293688791792</v>
      </c>
      <c r="N58" s="10">
        <f t="shared" si="37"/>
        <v>4.3714460151055623E-2</v>
      </c>
      <c r="O58" s="10">
        <f t="shared" si="37"/>
        <v>0.43937977937430484</v>
      </c>
      <c r="P58" s="10">
        <f t="shared" si="37"/>
        <v>0.48544046377591277</v>
      </c>
      <c r="Q58" s="10">
        <f t="shared" si="37"/>
        <v>0.21777474660082288</v>
      </c>
      <c r="R58" s="10">
        <f t="shared" si="37"/>
        <v>0.32864976942950186</v>
      </c>
      <c r="S58" s="10">
        <f t="shared" si="37"/>
        <v>1.9098735123876076</v>
      </c>
      <c r="T58" s="10">
        <f t="shared" si="37"/>
        <v>0.67999224420220383</v>
      </c>
      <c r="U58" s="10">
        <f t="shared" si="37"/>
        <v>0.15105862023520475</v>
      </c>
      <c r="V58" s="10">
        <f t="shared" si="37"/>
        <v>0.36299411276228444</v>
      </c>
      <c r="W58" s="10">
        <f t="shared" si="37"/>
        <v>2.6855200025067769</v>
      </c>
      <c r="X58" s="10">
        <f t="shared" si="37"/>
        <v>0.52205906525061707</v>
      </c>
      <c r="Y58" s="10">
        <f t="shared" si="37"/>
        <v>0.34281163443508306</v>
      </c>
      <c r="Z58" s="10">
        <f t="shared" si="37"/>
        <v>0.69661596138387227</v>
      </c>
      <c r="AA58" s="10">
        <f t="shared" si="37"/>
        <v>1.0538909827160914</v>
      </c>
      <c r="AB58" s="10">
        <f t="shared" si="37"/>
        <v>0.66969070312168577</v>
      </c>
      <c r="AC58" s="10"/>
      <c r="AD58" s="10"/>
      <c r="AE58" s="10"/>
      <c r="AF58" s="10"/>
    </row>
    <row r="59" spans="1:37" x14ac:dyDescent="0.2">
      <c r="A59" s="9" t="s">
        <v>37</v>
      </c>
      <c r="B59" s="10">
        <f t="shared" ref="B59:L59" si="38">ABS(B39-$AH39)/$AK39</f>
        <v>1.1972647672820125</v>
      </c>
      <c r="C59" s="10">
        <f t="shared" si="38"/>
        <v>0.65280981076280975</v>
      </c>
      <c r="D59" s="10">
        <f t="shared" si="38"/>
        <v>5.7599805223513247E-2</v>
      </c>
      <c r="E59" s="10">
        <f t="shared" si="38"/>
        <v>0.23919484386087844</v>
      </c>
      <c r="F59" s="10">
        <f t="shared" si="38"/>
        <v>0.3476964263028311</v>
      </c>
      <c r="G59" s="10">
        <f t="shared" si="38"/>
        <v>1.1972647672820125</v>
      </c>
      <c r="H59" s="10">
        <f t="shared" si="38"/>
        <v>0.20760071403340416</v>
      </c>
      <c r="I59" s="10">
        <f t="shared" si="38"/>
        <v>0.52619985815579429</v>
      </c>
      <c r="J59" s="10">
        <f t="shared" si="38"/>
        <v>2.4595404459628845</v>
      </c>
      <c r="K59" s="10">
        <f t="shared" si="38"/>
        <v>0.37741338305614097</v>
      </c>
      <c r="L59" s="10">
        <f t="shared" si="38"/>
        <v>0.11732167335749748</v>
      </c>
      <c r="M59" s="10">
        <f t="shared" ref="M59:AB59" si="39">ABS(M39-$AI39)/$AL39</f>
        <v>2.40482271610614</v>
      </c>
      <c r="N59" s="10">
        <f t="shared" si="39"/>
        <v>0.44641709758293313</v>
      </c>
      <c r="O59" s="10">
        <f t="shared" si="39"/>
        <v>4.5687484524430673E-2</v>
      </c>
      <c r="P59" s="10">
        <f t="shared" si="39"/>
        <v>0.97687685389951939</v>
      </c>
      <c r="Q59" s="10">
        <f t="shared" si="39"/>
        <v>0.13681416942790575</v>
      </c>
      <c r="R59" s="10">
        <f t="shared" si="39"/>
        <v>0.41046718498991036</v>
      </c>
      <c r="S59" s="10">
        <f t="shared" si="39"/>
        <v>0.83155142524303316</v>
      </c>
      <c r="T59" s="10">
        <f t="shared" si="39"/>
        <v>2.0111064242668961</v>
      </c>
      <c r="U59" s="10">
        <f t="shared" si="39"/>
        <v>0.70007198009690963</v>
      </c>
      <c r="V59" s="10">
        <f t="shared" si="39"/>
        <v>1.217809270424604</v>
      </c>
      <c r="W59" s="10">
        <f t="shared" si="39"/>
        <v>0.56354164489735925</v>
      </c>
      <c r="X59" s="10">
        <f t="shared" si="39"/>
        <v>0.16999631559911185</v>
      </c>
      <c r="Y59" s="10">
        <f t="shared" si="39"/>
        <v>0.18099817031061227</v>
      </c>
      <c r="Z59" s="10">
        <f t="shared" si="39"/>
        <v>0.319246928614076</v>
      </c>
      <c r="AA59" s="10">
        <f t="shared" si="39"/>
        <v>0.66887173554479074</v>
      </c>
      <c r="AB59" s="10">
        <f t="shared" si="39"/>
        <v>0.48603397895795492</v>
      </c>
      <c r="AC59" s="10"/>
      <c r="AD59" s="10"/>
      <c r="AE59" s="10"/>
      <c r="AF59" s="10"/>
    </row>
    <row r="60" spans="1:37" x14ac:dyDescent="0.2">
      <c r="A60" s="9" t="s">
        <v>38</v>
      </c>
      <c r="B60" s="10">
        <f t="shared" ref="B60:L60" si="40">ABS(B40-$AH40)/$AK40</f>
        <v>1.1818950822375762</v>
      </c>
      <c r="C60" s="10">
        <f t="shared" si="40"/>
        <v>0.89787327155079111</v>
      </c>
      <c r="D60" s="10">
        <f t="shared" si="40"/>
        <v>2.7246129877402471E-2</v>
      </c>
      <c r="E60" s="10">
        <f t="shared" si="40"/>
        <v>0.22037147799983414</v>
      </c>
      <c r="F60" s="10">
        <f t="shared" si="40"/>
        <v>0.14874459933921805</v>
      </c>
      <c r="G60" s="10">
        <f t="shared" si="40"/>
        <v>1.1818950822375762</v>
      </c>
      <c r="H60" s="10">
        <f t="shared" si="40"/>
        <v>0.72648330494459934</v>
      </c>
      <c r="I60" s="10">
        <f t="shared" si="40"/>
        <v>1.0878412410977671</v>
      </c>
      <c r="J60" s="10">
        <f t="shared" si="40"/>
        <v>1.8805692603714441</v>
      </c>
      <c r="K60" s="10">
        <f t="shared" si="40"/>
        <v>0.51024121668370304</v>
      </c>
      <c r="L60" s="10">
        <f t="shared" si="40"/>
        <v>0.9058572300340747</v>
      </c>
      <c r="M60" s="10">
        <f t="shared" ref="M60:AB60" si="41">ABS(M40-$AI40)/$AL40</f>
        <v>6.521497687079468E-2</v>
      </c>
      <c r="N60" s="10">
        <f t="shared" si="41"/>
        <v>0.70723216200086447</v>
      </c>
      <c r="O60" s="10">
        <f t="shared" si="41"/>
        <v>0.13948352523688823</v>
      </c>
      <c r="P60" s="10">
        <f t="shared" si="41"/>
        <v>0.18847461607352295</v>
      </c>
      <c r="Q60" s="10">
        <f t="shared" si="41"/>
        <v>0.96677374619898271</v>
      </c>
      <c r="R60" s="10">
        <f t="shared" si="41"/>
        <v>0.14751963294902115</v>
      </c>
      <c r="S60" s="10">
        <f t="shared" si="41"/>
        <v>0.71552031704497487</v>
      </c>
      <c r="T60" s="10">
        <f t="shared" si="41"/>
        <v>2.4154100140788484</v>
      </c>
      <c r="U60" s="10">
        <f t="shared" si="41"/>
        <v>0.97869274703441433</v>
      </c>
      <c r="V60" s="10">
        <f t="shared" si="41"/>
        <v>0.90961962934569207</v>
      </c>
      <c r="W60" s="10">
        <f t="shared" si="41"/>
        <v>0.31561652519509947</v>
      </c>
      <c r="X60" s="10">
        <f t="shared" si="41"/>
        <v>1.396227134189379</v>
      </c>
      <c r="Y60" s="10">
        <f t="shared" si="41"/>
        <v>0.63149683769520548</v>
      </c>
      <c r="Z60" s="10">
        <f t="shared" si="41"/>
        <v>1.2676700132375531</v>
      </c>
      <c r="AA60" s="10">
        <f t="shared" si="41"/>
        <v>0.12459529192774864</v>
      </c>
      <c r="AB60" s="10">
        <f t="shared" si="41"/>
        <v>1.1324275220878275</v>
      </c>
      <c r="AC60" s="10"/>
      <c r="AD60" s="10"/>
      <c r="AE60" s="10"/>
      <c r="AF60" s="10"/>
    </row>
    <row r="61" spans="1:37" x14ac:dyDescent="0.2">
      <c r="A61" s="9" t="s">
        <v>39</v>
      </c>
      <c r="B61" s="10">
        <f t="shared" ref="B61:L61" si="42">ABS(B41-$AH41)/$AK41</f>
        <v>8.2709727887270539E-3</v>
      </c>
      <c r="C61" s="10">
        <f t="shared" si="42"/>
        <v>0.26471556224341641</v>
      </c>
      <c r="D61" s="10">
        <f t="shared" si="42"/>
        <v>0.62211254272221028</v>
      </c>
      <c r="E61" s="10">
        <f t="shared" si="42"/>
        <v>0.5236956150480131</v>
      </c>
      <c r="F61" s="10">
        <f t="shared" si="42"/>
        <v>0.11170415373888506</v>
      </c>
      <c r="G61" s="10">
        <f t="shared" si="42"/>
        <v>8.2709727887270539E-3</v>
      </c>
      <c r="H61" s="10">
        <f t="shared" si="42"/>
        <v>1.6205561428276871</v>
      </c>
      <c r="I61" s="10">
        <f t="shared" si="42"/>
        <v>0.22328359315759325</v>
      </c>
      <c r="J61" s="10">
        <f t="shared" si="42"/>
        <v>0.98798654054516111</v>
      </c>
      <c r="K61" s="10">
        <f t="shared" si="42"/>
        <v>1.5983506441225019</v>
      </c>
      <c r="L61" s="10">
        <f t="shared" si="42"/>
        <v>1.7461758105167844</v>
      </c>
      <c r="M61" s="10">
        <f t="shared" ref="M61:AB61" si="43">ABS(M41-$AI41)/$AL41</f>
        <v>0.41945620924606414</v>
      </c>
      <c r="N61" s="10">
        <f t="shared" si="43"/>
        <v>0.44872832620105679</v>
      </c>
      <c r="O61" s="10">
        <f t="shared" si="43"/>
        <v>0.38013981576876765</v>
      </c>
      <c r="P61" s="10">
        <f t="shared" si="43"/>
        <v>0.69403066632502275</v>
      </c>
      <c r="Q61" s="10">
        <f t="shared" si="43"/>
        <v>0.69661074679055446</v>
      </c>
      <c r="R61" s="10">
        <f t="shared" si="43"/>
        <v>0.71373899354807413</v>
      </c>
      <c r="S61" s="10">
        <f t="shared" si="43"/>
        <v>1.9796608013065575</v>
      </c>
      <c r="T61" s="10">
        <f t="shared" si="43"/>
        <v>0.62947350555871318</v>
      </c>
      <c r="U61" s="10">
        <f t="shared" si="43"/>
        <v>2.2531977455924235</v>
      </c>
      <c r="V61" s="10">
        <f t="shared" si="43"/>
        <v>0.76528549470665641</v>
      </c>
      <c r="W61" s="10">
        <f t="shared" si="43"/>
        <v>0.5495620002266236</v>
      </c>
      <c r="X61" s="10">
        <f t="shared" si="43"/>
        <v>0.23695885136518297</v>
      </c>
      <c r="Y61" s="10">
        <f t="shared" si="43"/>
        <v>0.5677527023276866</v>
      </c>
      <c r="Z61" s="10">
        <f t="shared" si="43"/>
        <v>0.38248137727494674</v>
      </c>
      <c r="AA61" s="10">
        <f t="shared" si="43"/>
        <v>0.24979980435375332</v>
      </c>
      <c r="AB61" s="10">
        <f t="shared" si="43"/>
        <v>1.4610838206174046</v>
      </c>
      <c r="AC61" s="10"/>
      <c r="AD61" s="10"/>
      <c r="AE61" s="10"/>
      <c r="AF61" s="10"/>
    </row>
    <row r="62" spans="1:37" x14ac:dyDescent="0.2">
      <c r="A62" s="9" t="s">
        <v>40</v>
      </c>
      <c r="B62" s="10">
        <f t="shared" ref="B62:L62" si="44">ABS(B42-$AH42)/$AK42</f>
        <v>0.85539132894301351</v>
      </c>
      <c r="C62" s="10">
        <f t="shared" si="44"/>
        <v>0.65376368410944818</v>
      </c>
      <c r="D62" s="10">
        <f t="shared" si="44"/>
        <v>1.5795098689034439</v>
      </c>
      <c r="E62" s="10">
        <f t="shared" si="44"/>
        <v>1.0190725311541009</v>
      </c>
      <c r="F62" s="10">
        <f t="shared" si="44"/>
        <v>0.1421327731087095</v>
      </c>
      <c r="G62" s="10">
        <f t="shared" si="44"/>
        <v>0.85539132894301351</v>
      </c>
      <c r="H62" s="10">
        <f t="shared" si="44"/>
        <v>0.33448060610724151</v>
      </c>
      <c r="I62" s="10">
        <f t="shared" si="44"/>
        <v>0.98280999959877235</v>
      </c>
      <c r="J62" s="10">
        <f t="shared" si="44"/>
        <v>0.89909830651664824</v>
      </c>
      <c r="K62" s="10">
        <f t="shared" si="44"/>
        <v>1.102351072553208</v>
      </c>
      <c r="L62" s="10">
        <f t="shared" si="44"/>
        <v>1.2059411246228238</v>
      </c>
      <c r="M62" s="10">
        <f t="shared" ref="M62:AB62" si="45">ABS(M42-$AI42)/$AL42</f>
        <v>0.82821568481631225</v>
      </c>
      <c r="N62" s="10">
        <f t="shared" si="45"/>
        <v>0.48383009886995537</v>
      </c>
      <c r="O62" s="10">
        <f t="shared" si="45"/>
        <v>0.15556851817411813</v>
      </c>
      <c r="P62" s="10">
        <f t="shared" si="45"/>
        <v>1.0240813289730042</v>
      </c>
      <c r="Q62" s="10">
        <f t="shared" si="45"/>
        <v>0.46543602621366537</v>
      </c>
      <c r="R62" s="10">
        <f t="shared" si="45"/>
        <v>0.2754458277933064</v>
      </c>
      <c r="S62" s="10">
        <f t="shared" si="45"/>
        <v>0.28784970705339796</v>
      </c>
      <c r="T62" s="10">
        <f t="shared" si="45"/>
        <v>0.96611017661330278</v>
      </c>
      <c r="U62" s="10">
        <f t="shared" si="45"/>
        <v>1.7237014546700198</v>
      </c>
      <c r="V62" s="10">
        <f t="shared" si="45"/>
        <v>1.0486545533744993</v>
      </c>
      <c r="W62" s="10">
        <f t="shared" si="45"/>
        <v>1.2959588483499769</v>
      </c>
      <c r="X62" s="10">
        <f t="shared" si="45"/>
        <v>1.8809858770643274E-2</v>
      </c>
      <c r="Y62" s="10">
        <f t="shared" si="45"/>
        <v>0.23885786918626714</v>
      </c>
      <c r="Z62" s="10">
        <f t="shared" si="45"/>
        <v>2.0981697608520022</v>
      </c>
      <c r="AA62" s="10">
        <f t="shared" si="45"/>
        <v>1.1463959163727064</v>
      </c>
      <c r="AB62" s="10">
        <f t="shared" si="45"/>
        <v>0.4171527397139797</v>
      </c>
      <c r="AC62" s="10"/>
      <c r="AD62" s="10"/>
      <c r="AE62" s="10"/>
      <c r="AF62" s="10"/>
    </row>
    <row r="64" spans="1:37" hidden="1" x14ac:dyDescent="0.2"/>
    <row r="65" spans="1:45" hidden="1" x14ac:dyDescent="0.2"/>
    <row r="66" spans="1:45" hidden="1" x14ac:dyDescent="0.2"/>
    <row r="67" spans="1:45" hidden="1" x14ac:dyDescent="0.2">
      <c r="A67" s="70"/>
    </row>
    <row r="68" spans="1:45" hidden="1" x14ac:dyDescent="0.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1">
        <f>$AM44</f>
        <v>1.9</v>
      </c>
      <c r="AD68" s="71">
        <f>$AM44</f>
        <v>1.9</v>
      </c>
      <c r="AE68" s="71">
        <f>$AM44</f>
        <v>1.9</v>
      </c>
      <c r="AF68" s="71">
        <f>$AM44</f>
        <v>1.9</v>
      </c>
    </row>
    <row r="69" spans="1:45" ht="18" x14ac:dyDescent="0.25">
      <c r="A69" s="75" t="s">
        <v>91</v>
      </c>
      <c r="AH69" s="103" t="s">
        <v>92</v>
      </c>
      <c r="AI69" s="104"/>
      <c r="AJ69" s="105"/>
      <c r="AK69" s="94" t="s">
        <v>70</v>
      </c>
      <c r="AL69" s="95"/>
      <c r="AM69" s="96"/>
      <c r="AN69" s="94" t="s">
        <v>71</v>
      </c>
      <c r="AO69" s="95"/>
      <c r="AP69" s="96"/>
    </row>
    <row r="70" spans="1:45" x14ac:dyDescent="0.2">
      <c r="B70" s="15">
        <f>B$10</f>
        <v>1990</v>
      </c>
      <c r="C70" s="15">
        <f t="shared" ref="C70:AF70" si="46">C$10</f>
        <v>1991</v>
      </c>
      <c r="D70" s="15">
        <f t="shared" si="46"/>
        <v>1992</v>
      </c>
      <c r="E70" s="15">
        <f t="shared" si="46"/>
        <v>1993</v>
      </c>
      <c r="F70" s="15">
        <f t="shared" si="46"/>
        <v>1994</v>
      </c>
      <c r="G70" s="15">
        <f t="shared" si="46"/>
        <v>1995</v>
      </c>
      <c r="H70" s="15">
        <f t="shared" si="46"/>
        <v>1996</v>
      </c>
      <c r="I70" s="15">
        <f t="shared" si="46"/>
        <v>1997</v>
      </c>
      <c r="J70" s="15">
        <f t="shared" si="46"/>
        <v>1998</v>
      </c>
      <c r="K70" s="15">
        <f t="shared" si="46"/>
        <v>1999</v>
      </c>
      <c r="L70" s="15">
        <f t="shared" si="46"/>
        <v>2000</v>
      </c>
      <c r="M70" s="15">
        <f t="shared" si="46"/>
        <v>2001</v>
      </c>
      <c r="N70" s="15">
        <f t="shared" si="46"/>
        <v>2002</v>
      </c>
      <c r="O70" s="15">
        <f t="shared" si="46"/>
        <v>2003</v>
      </c>
      <c r="P70" s="15">
        <f t="shared" si="46"/>
        <v>2004</v>
      </c>
      <c r="Q70" s="15">
        <f t="shared" si="46"/>
        <v>2005</v>
      </c>
      <c r="R70" s="15">
        <f t="shared" si="46"/>
        <v>2006</v>
      </c>
      <c r="S70" s="15">
        <f t="shared" si="46"/>
        <v>2007</v>
      </c>
      <c r="T70" s="15">
        <f t="shared" si="46"/>
        <v>2008</v>
      </c>
      <c r="U70" s="15">
        <f t="shared" si="46"/>
        <v>2009</v>
      </c>
      <c r="V70" s="15">
        <f t="shared" si="46"/>
        <v>2010</v>
      </c>
      <c r="W70" s="15">
        <f t="shared" si="46"/>
        <v>2011</v>
      </c>
      <c r="X70" s="15">
        <f t="shared" si="46"/>
        <v>2012</v>
      </c>
      <c r="Y70" s="15">
        <f t="shared" si="46"/>
        <v>2013</v>
      </c>
      <c r="Z70" s="15">
        <f t="shared" si="46"/>
        <v>2014</v>
      </c>
      <c r="AA70" s="15">
        <f t="shared" si="46"/>
        <v>2015</v>
      </c>
      <c r="AB70" s="15">
        <f t="shared" si="46"/>
        <v>2016</v>
      </c>
      <c r="AC70" s="15">
        <f t="shared" si="46"/>
        <v>2017</v>
      </c>
      <c r="AD70" s="15">
        <f t="shared" si="46"/>
        <v>2018</v>
      </c>
      <c r="AE70" s="15">
        <f t="shared" si="46"/>
        <v>2019</v>
      </c>
      <c r="AF70" s="15">
        <f t="shared" si="46"/>
        <v>2020</v>
      </c>
      <c r="AH70" s="77" t="s">
        <v>84</v>
      </c>
      <c r="AI70" s="77" t="s">
        <v>85</v>
      </c>
      <c r="AJ70" s="77" t="s">
        <v>86</v>
      </c>
      <c r="AK70" s="67" t="s">
        <v>84</v>
      </c>
      <c r="AL70" s="67" t="s">
        <v>85</v>
      </c>
      <c r="AM70" s="67" t="s">
        <v>86</v>
      </c>
      <c r="AN70" s="67" t="s">
        <v>84</v>
      </c>
      <c r="AO70" s="67" t="s">
        <v>85</v>
      </c>
      <c r="AP70" s="67" t="s">
        <v>86</v>
      </c>
      <c r="AR70" s="67" t="s">
        <v>96</v>
      </c>
    </row>
    <row r="71" spans="1:45" x14ac:dyDescent="0.2">
      <c r="A71" s="9" t="s">
        <v>29</v>
      </c>
      <c r="B71" s="9">
        <f t="shared" ref="B71:AB71" si="47">IF(B51&lt;MaxInitialSD,1,0)</f>
        <v>1</v>
      </c>
      <c r="C71" s="9">
        <f t="shared" si="47"/>
        <v>0</v>
      </c>
      <c r="D71" s="9">
        <f t="shared" si="47"/>
        <v>1</v>
      </c>
      <c r="E71" s="9">
        <f t="shared" si="47"/>
        <v>1</v>
      </c>
      <c r="F71" s="9">
        <f t="shared" si="47"/>
        <v>1</v>
      </c>
      <c r="G71" s="9">
        <f t="shared" si="47"/>
        <v>1</v>
      </c>
      <c r="H71" s="9">
        <f t="shared" si="47"/>
        <v>1</v>
      </c>
      <c r="I71" s="9">
        <f t="shared" si="47"/>
        <v>1</v>
      </c>
      <c r="J71" s="9">
        <f t="shared" si="47"/>
        <v>1</v>
      </c>
      <c r="K71" s="9">
        <f t="shared" si="47"/>
        <v>1</v>
      </c>
      <c r="L71" s="9">
        <f t="shared" si="47"/>
        <v>1</v>
      </c>
      <c r="M71" s="9">
        <f t="shared" si="47"/>
        <v>1</v>
      </c>
      <c r="N71" s="9">
        <f t="shared" si="47"/>
        <v>1</v>
      </c>
      <c r="O71" s="9">
        <f t="shared" si="47"/>
        <v>1</v>
      </c>
      <c r="P71" s="9">
        <f t="shared" si="47"/>
        <v>1</v>
      </c>
      <c r="Q71" s="9">
        <f t="shared" si="47"/>
        <v>1</v>
      </c>
      <c r="R71" s="9">
        <f t="shared" si="47"/>
        <v>1</v>
      </c>
      <c r="S71" s="9">
        <f t="shared" si="47"/>
        <v>0</v>
      </c>
      <c r="T71" s="9">
        <f t="shared" si="47"/>
        <v>1</v>
      </c>
      <c r="U71" s="9">
        <f t="shared" si="47"/>
        <v>1</v>
      </c>
      <c r="V71" s="9">
        <f t="shared" si="47"/>
        <v>1</v>
      </c>
      <c r="W71" s="9">
        <f t="shared" si="47"/>
        <v>1</v>
      </c>
      <c r="X71" s="9">
        <f t="shared" si="47"/>
        <v>1</v>
      </c>
      <c r="Y71" s="9">
        <f t="shared" si="47"/>
        <v>1</v>
      </c>
      <c r="Z71" s="9">
        <f t="shared" si="47"/>
        <v>1</v>
      </c>
      <c r="AA71" s="9">
        <f t="shared" si="47"/>
        <v>1</v>
      </c>
      <c r="AB71" s="9">
        <f t="shared" si="47"/>
        <v>0</v>
      </c>
      <c r="AH71" s="78">
        <f>SUMPRODUCT(B31:L31,B$85:L$85)/SUM(B$85:L$85)</f>
        <v>0.97950392462721603</v>
      </c>
      <c r="AI71" s="78">
        <f>SUMPRODUCT(M31:AB31,M$85:AB$85)/SUM(M$85:AB$85)</f>
        <v>1.0191985816817977</v>
      </c>
      <c r="AJ71" s="78">
        <f>SUMPRODUCT(B31:AB31,B$85:AB$85)/SUM(B$85:AB$85)</f>
        <v>0.99935125315450679</v>
      </c>
      <c r="AK71" s="11">
        <f t="shared" ref="AK71:AK82" si="48">AH31-($AM$44*AK31)</f>
        <v>0.83906009979136953</v>
      </c>
      <c r="AL71" s="11">
        <f t="shared" ref="AL71:AL82" si="49">AI31-($AM$44*AL31)</f>
        <v>0.87038893270020434</v>
      </c>
      <c r="AM71" s="11">
        <f t="shared" ref="AM71:AM82" si="50">AJ31-($AM$44*AM31)</f>
        <v>0.85846899587938896</v>
      </c>
      <c r="AN71" s="11">
        <f t="shared" ref="AN71:AN82" si="51">AH31+($AM$44*AK31)</f>
        <v>1.1353774873327509</v>
      </c>
      <c r="AO71" s="11">
        <f t="shared" ref="AO71:AO82" si="52">AI31+($AM$44*AL31)</f>
        <v>1.1539048646047729</v>
      </c>
      <c r="AP71" s="11">
        <f t="shared" ref="AP71:AP82" si="53">AJ31+($AM$44*AM31)</f>
        <v>1.1455130120926467</v>
      </c>
      <c r="AR71" s="78">
        <v>1.0012740743388582</v>
      </c>
      <c r="AS71" s="78">
        <v>1.0039576487815096</v>
      </c>
    </row>
    <row r="72" spans="1:45" x14ac:dyDescent="0.2">
      <c r="A72" s="9" t="s">
        <v>30</v>
      </c>
      <c r="B72" s="9">
        <f t="shared" ref="B72:AB72" si="54">IF(B52&lt;MaxInitialSD,1,0)</f>
        <v>1</v>
      </c>
      <c r="C72" s="9">
        <f t="shared" si="54"/>
        <v>1</v>
      </c>
      <c r="D72" s="9">
        <f t="shared" si="54"/>
        <v>1</v>
      </c>
      <c r="E72" s="9">
        <f t="shared" si="54"/>
        <v>1</v>
      </c>
      <c r="F72" s="9">
        <f t="shared" si="54"/>
        <v>1</v>
      </c>
      <c r="G72" s="9">
        <f t="shared" si="54"/>
        <v>1</v>
      </c>
      <c r="H72" s="9">
        <f t="shared" si="54"/>
        <v>1</v>
      </c>
      <c r="I72" s="9">
        <f t="shared" si="54"/>
        <v>1</v>
      </c>
      <c r="J72" s="9">
        <f t="shared" si="54"/>
        <v>1</v>
      </c>
      <c r="K72" s="9">
        <f t="shared" si="54"/>
        <v>1</v>
      </c>
      <c r="L72" s="9">
        <f t="shared" si="54"/>
        <v>1</v>
      </c>
      <c r="M72" s="9">
        <f t="shared" si="54"/>
        <v>1</v>
      </c>
      <c r="N72" s="9">
        <f t="shared" si="54"/>
        <v>1</v>
      </c>
      <c r="O72" s="9">
        <f t="shared" si="54"/>
        <v>1</v>
      </c>
      <c r="P72" s="9">
        <f t="shared" si="54"/>
        <v>1</v>
      </c>
      <c r="Q72" s="9">
        <f t="shared" si="54"/>
        <v>1</v>
      </c>
      <c r="R72" s="9">
        <f t="shared" si="54"/>
        <v>1</v>
      </c>
      <c r="S72" s="9">
        <f t="shared" si="54"/>
        <v>1</v>
      </c>
      <c r="T72" s="9">
        <f t="shared" si="54"/>
        <v>1</v>
      </c>
      <c r="U72" s="9">
        <f t="shared" si="54"/>
        <v>0</v>
      </c>
      <c r="V72" s="9">
        <f t="shared" si="54"/>
        <v>1</v>
      </c>
      <c r="W72" s="9">
        <f t="shared" si="54"/>
        <v>1</v>
      </c>
      <c r="X72" s="9">
        <f t="shared" si="54"/>
        <v>1</v>
      </c>
      <c r="Y72" s="9">
        <f t="shared" si="54"/>
        <v>1</v>
      </c>
      <c r="Z72" s="9">
        <f t="shared" si="54"/>
        <v>1</v>
      </c>
      <c r="AA72" s="9">
        <f t="shared" si="54"/>
        <v>1</v>
      </c>
      <c r="AB72" s="9">
        <f t="shared" si="54"/>
        <v>0</v>
      </c>
      <c r="AH72" s="78">
        <f t="shared" ref="AH72:AH82" si="55">SUMPRODUCT(B32:L32,B$85:L$85)/SUM(B$85:L$85)</f>
        <v>1.0697520713991859</v>
      </c>
      <c r="AI72" s="78">
        <f t="shared" ref="AI72:AI82" si="56">SUMPRODUCT(M32:AB32,M$85:AB$85)/SUM(M$85:AB$85)</f>
        <v>0.97653681027111605</v>
      </c>
      <c r="AJ72" s="78">
        <f t="shared" ref="AJ72:AJ82" si="57">SUMPRODUCT(B32:AB32,B$85:AB$85)/SUM(B$85:AB$85)</f>
        <v>1.0231444408351511</v>
      </c>
      <c r="AK72" s="11">
        <f t="shared" si="48"/>
        <v>0.824727985931901</v>
      </c>
      <c r="AL72" s="11">
        <f t="shared" si="49"/>
        <v>0.81096207784169971</v>
      </c>
      <c r="AM72" s="11">
        <f t="shared" si="50"/>
        <v>0.81432689922473611</v>
      </c>
      <c r="AN72" s="11">
        <f t="shared" si="51"/>
        <v>1.2436139097041516</v>
      </c>
      <c r="AO72" s="11">
        <f t="shared" si="52"/>
        <v>1.1619843662976641</v>
      </c>
      <c r="AP72" s="11">
        <f t="shared" si="53"/>
        <v>1.1974843584873531</v>
      </c>
      <c r="AR72" s="78">
        <v>0.96744976550669948</v>
      </c>
      <c r="AS72" s="78">
        <v>0.96074822577459429</v>
      </c>
    </row>
    <row r="73" spans="1:45" x14ac:dyDescent="0.2">
      <c r="A73" s="9" t="s">
        <v>31</v>
      </c>
      <c r="B73" s="9">
        <f t="shared" ref="B73:AB73" si="58">IF(B53&lt;MaxInitialSD,1,0)</f>
        <v>1</v>
      </c>
      <c r="C73" s="9">
        <f t="shared" si="58"/>
        <v>1</v>
      </c>
      <c r="D73" s="9">
        <f t="shared" si="58"/>
        <v>1</v>
      </c>
      <c r="E73" s="9">
        <f t="shared" si="58"/>
        <v>1</v>
      </c>
      <c r="F73" s="9">
        <f t="shared" si="58"/>
        <v>1</v>
      </c>
      <c r="G73" s="9">
        <f t="shared" si="58"/>
        <v>1</v>
      </c>
      <c r="H73" s="9">
        <f t="shared" si="58"/>
        <v>1</v>
      </c>
      <c r="I73" s="9">
        <f t="shared" si="58"/>
        <v>1</v>
      </c>
      <c r="J73" s="9">
        <f t="shared" si="58"/>
        <v>1</v>
      </c>
      <c r="K73" s="9">
        <f t="shared" si="58"/>
        <v>1</v>
      </c>
      <c r="L73" s="9">
        <f t="shared" si="58"/>
        <v>1</v>
      </c>
      <c r="M73" s="9">
        <f t="shared" si="58"/>
        <v>1</v>
      </c>
      <c r="N73" s="9">
        <f t="shared" si="58"/>
        <v>1</v>
      </c>
      <c r="O73" s="9">
        <f t="shared" si="58"/>
        <v>1</v>
      </c>
      <c r="P73" s="9">
        <f t="shared" si="58"/>
        <v>1</v>
      </c>
      <c r="Q73" s="9">
        <f t="shared" si="58"/>
        <v>1</v>
      </c>
      <c r="R73" s="9">
        <f t="shared" si="58"/>
        <v>1</v>
      </c>
      <c r="S73" s="9">
        <f t="shared" si="58"/>
        <v>1</v>
      </c>
      <c r="T73" s="9">
        <f t="shared" si="58"/>
        <v>1</v>
      </c>
      <c r="U73" s="9">
        <f t="shared" si="58"/>
        <v>0</v>
      </c>
      <c r="V73" s="9">
        <f t="shared" si="58"/>
        <v>1</v>
      </c>
      <c r="W73" s="9">
        <f t="shared" si="58"/>
        <v>1</v>
      </c>
      <c r="X73" s="9">
        <f t="shared" si="58"/>
        <v>1</v>
      </c>
      <c r="Y73" s="9">
        <f t="shared" si="58"/>
        <v>1</v>
      </c>
      <c r="Z73" s="9">
        <f t="shared" si="58"/>
        <v>1</v>
      </c>
      <c r="AA73" s="9">
        <f t="shared" si="58"/>
        <v>1</v>
      </c>
      <c r="AB73" s="9">
        <f t="shared" si="58"/>
        <v>1</v>
      </c>
      <c r="AH73" s="78">
        <f t="shared" si="55"/>
        <v>1.0251523317712494</v>
      </c>
      <c r="AI73" s="78">
        <f t="shared" si="56"/>
        <v>1.0014521922898212</v>
      </c>
      <c r="AJ73" s="78">
        <f t="shared" si="57"/>
        <v>1.0133022620305356</v>
      </c>
      <c r="AK73" s="11">
        <f t="shared" si="48"/>
        <v>0.86324976761541428</v>
      </c>
      <c r="AL73" s="11">
        <f t="shared" si="49"/>
        <v>0.82655414870883581</v>
      </c>
      <c r="AM73" s="11">
        <f t="shared" si="50"/>
        <v>0.83959416382631857</v>
      </c>
      <c r="AN73" s="11">
        <f t="shared" si="51"/>
        <v>1.119678996615239</v>
      </c>
      <c r="AO73" s="11">
        <f t="shared" si="52"/>
        <v>1.2089604960269027</v>
      </c>
      <c r="AP73" s="11">
        <f t="shared" si="53"/>
        <v>1.1744966036666076</v>
      </c>
      <c r="AR73" s="78">
        <v>1.0003056534047363</v>
      </c>
      <c r="AS73" s="78">
        <v>1.0021090184137538</v>
      </c>
    </row>
    <row r="74" spans="1:45" x14ac:dyDescent="0.2">
      <c r="A74" s="9" t="s">
        <v>32</v>
      </c>
      <c r="B74" s="9">
        <f t="shared" ref="B74:AB74" si="59">IF(B54&lt;MaxInitialSD,1,0)</f>
        <v>1</v>
      </c>
      <c r="C74" s="9">
        <f t="shared" si="59"/>
        <v>1</v>
      </c>
      <c r="D74" s="9">
        <f t="shared" si="59"/>
        <v>1</v>
      </c>
      <c r="E74" s="9">
        <f t="shared" si="59"/>
        <v>1</v>
      </c>
      <c r="F74" s="9">
        <f t="shared" si="59"/>
        <v>1</v>
      </c>
      <c r="G74" s="9">
        <f t="shared" si="59"/>
        <v>1</v>
      </c>
      <c r="H74" s="9">
        <f t="shared" si="59"/>
        <v>1</v>
      </c>
      <c r="I74" s="9">
        <f t="shared" si="59"/>
        <v>0</v>
      </c>
      <c r="J74" s="9">
        <f t="shared" si="59"/>
        <v>1</v>
      </c>
      <c r="K74" s="9">
        <f t="shared" si="59"/>
        <v>1</v>
      </c>
      <c r="L74" s="9">
        <f t="shared" si="59"/>
        <v>1</v>
      </c>
      <c r="M74" s="9">
        <f t="shared" si="59"/>
        <v>1</v>
      </c>
      <c r="N74" s="9">
        <f t="shared" si="59"/>
        <v>1</v>
      </c>
      <c r="O74" s="9">
        <f t="shared" si="59"/>
        <v>1</v>
      </c>
      <c r="P74" s="9">
        <f t="shared" si="59"/>
        <v>1</v>
      </c>
      <c r="Q74" s="9">
        <f t="shared" si="59"/>
        <v>1</v>
      </c>
      <c r="R74" s="9">
        <f t="shared" si="59"/>
        <v>1</v>
      </c>
      <c r="S74" s="9">
        <f t="shared" si="59"/>
        <v>1</v>
      </c>
      <c r="T74" s="9">
        <f t="shared" si="59"/>
        <v>0</v>
      </c>
      <c r="U74" s="9">
        <f t="shared" si="59"/>
        <v>0</v>
      </c>
      <c r="V74" s="9">
        <f t="shared" si="59"/>
        <v>1</v>
      </c>
      <c r="W74" s="9">
        <f t="shared" si="59"/>
        <v>1</v>
      </c>
      <c r="X74" s="9">
        <f t="shared" si="59"/>
        <v>1</v>
      </c>
      <c r="Y74" s="9">
        <f t="shared" si="59"/>
        <v>1</v>
      </c>
      <c r="Z74" s="9">
        <f t="shared" si="59"/>
        <v>1</v>
      </c>
      <c r="AA74" s="9">
        <f t="shared" si="59"/>
        <v>1</v>
      </c>
      <c r="AB74" s="9">
        <f t="shared" si="59"/>
        <v>1</v>
      </c>
      <c r="AH74" s="78">
        <f t="shared" si="55"/>
        <v>1.0173396043222751</v>
      </c>
      <c r="AI74" s="78">
        <f t="shared" si="56"/>
        <v>1.0000947701330221</v>
      </c>
      <c r="AJ74" s="78">
        <f t="shared" si="57"/>
        <v>1.0087171872276486</v>
      </c>
      <c r="AK74" s="11">
        <f t="shared" si="48"/>
        <v>0.89892315049737648</v>
      </c>
      <c r="AL74" s="11">
        <f t="shared" si="49"/>
        <v>0.81322353413217063</v>
      </c>
      <c r="AM74" s="11">
        <f t="shared" si="50"/>
        <v>0.84510448066029353</v>
      </c>
      <c r="AN74" s="11">
        <f t="shared" si="51"/>
        <v>1.0868004703720908</v>
      </c>
      <c r="AO74" s="11">
        <f t="shared" si="52"/>
        <v>1.1573010641334427</v>
      </c>
      <c r="AP74" s="11">
        <f t="shared" si="53"/>
        <v>1.1316123119994828</v>
      </c>
      <c r="AR74" s="78">
        <v>0.98870785703832109</v>
      </c>
      <c r="AS74" s="78">
        <v>0.99423380415935803</v>
      </c>
    </row>
    <row r="75" spans="1:45" x14ac:dyDescent="0.2">
      <c r="A75" s="9" t="s">
        <v>33</v>
      </c>
      <c r="B75" s="9">
        <f t="shared" ref="B75:AB75" si="60">IF(B55&lt;MaxInitialSD,1,0)</f>
        <v>1</v>
      </c>
      <c r="C75" s="9">
        <f t="shared" si="60"/>
        <v>1</v>
      </c>
      <c r="D75" s="9">
        <f t="shared" si="60"/>
        <v>1</v>
      </c>
      <c r="E75" s="9">
        <f t="shared" si="60"/>
        <v>1</v>
      </c>
      <c r="F75" s="9">
        <f t="shared" si="60"/>
        <v>1</v>
      </c>
      <c r="G75" s="9">
        <f t="shared" si="60"/>
        <v>1</v>
      </c>
      <c r="H75" s="9">
        <f t="shared" si="60"/>
        <v>1</v>
      </c>
      <c r="I75" s="9">
        <f t="shared" si="60"/>
        <v>1</v>
      </c>
      <c r="J75" s="9">
        <f t="shared" si="60"/>
        <v>1</v>
      </c>
      <c r="K75" s="9">
        <f t="shared" si="60"/>
        <v>1</v>
      </c>
      <c r="L75" s="9">
        <f t="shared" si="60"/>
        <v>1</v>
      </c>
      <c r="M75" s="9">
        <f t="shared" si="60"/>
        <v>1</v>
      </c>
      <c r="N75" s="9">
        <f t="shared" si="60"/>
        <v>1</v>
      </c>
      <c r="O75" s="9">
        <f t="shared" si="60"/>
        <v>1</v>
      </c>
      <c r="P75" s="9">
        <f t="shared" si="60"/>
        <v>1</v>
      </c>
      <c r="Q75" s="9">
        <f t="shared" si="60"/>
        <v>1</v>
      </c>
      <c r="R75" s="9">
        <f t="shared" si="60"/>
        <v>1</v>
      </c>
      <c r="S75" s="9">
        <f t="shared" si="60"/>
        <v>1</v>
      </c>
      <c r="T75" s="9">
        <f t="shared" si="60"/>
        <v>1</v>
      </c>
      <c r="U75" s="9">
        <f t="shared" si="60"/>
        <v>1</v>
      </c>
      <c r="V75" s="9">
        <f t="shared" si="60"/>
        <v>0</v>
      </c>
      <c r="W75" s="9">
        <f t="shared" si="60"/>
        <v>1</v>
      </c>
      <c r="X75" s="9">
        <f t="shared" si="60"/>
        <v>1</v>
      </c>
      <c r="Y75" s="9">
        <f t="shared" si="60"/>
        <v>1</v>
      </c>
      <c r="Z75" s="9">
        <f t="shared" si="60"/>
        <v>1</v>
      </c>
      <c r="AA75" s="9">
        <f t="shared" si="60"/>
        <v>1</v>
      </c>
      <c r="AB75" s="9">
        <f t="shared" si="60"/>
        <v>1</v>
      </c>
      <c r="AH75" s="78">
        <f t="shared" si="55"/>
        <v>0.93603903275973377</v>
      </c>
      <c r="AI75" s="78">
        <f t="shared" si="56"/>
        <v>1.0106904669192065</v>
      </c>
      <c r="AJ75" s="78">
        <f t="shared" si="57"/>
        <v>0.9733647498394703</v>
      </c>
      <c r="AK75" s="11">
        <f t="shared" si="48"/>
        <v>0.84197341139911186</v>
      </c>
      <c r="AL75" s="11">
        <f t="shared" si="49"/>
        <v>0.68506422674965106</v>
      </c>
      <c r="AM75" s="11">
        <f t="shared" si="50"/>
        <v>0.71777770408071406</v>
      </c>
      <c r="AN75" s="11">
        <f t="shared" si="51"/>
        <v>1.0108571121088514</v>
      </c>
      <c r="AO75" s="11">
        <f t="shared" si="52"/>
        <v>1.301919355378188</v>
      </c>
      <c r="AP75" s="11">
        <f t="shared" si="53"/>
        <v>1.2145509282390279</v>
      </c>
      <c r="AR75" s="78">
        <v>1.0011176153086254</v>
      </c>
      <c r="AS75" s="78">
        <v>0.98936624434737164</v>
      </c>
    </row>
    <row r="76" spans="1:45" x14ac:dyDescent="0.2">
      <c r="A76" s="9" t="s">
        <v>34</v>
      </c>
      <c r="B76" s="9">
        <f t="shared" ref="B76:AB76" si="61">IF(B56&lt;MaxInitialSD,1,0)</f>
        <v>1</v>
      </c>
      <c r="C76" s="9">
        <f t="shared" si="61"/>
        <v>1</v>
      </c>
      <c r="D76" s="9">
        <f t="shared" si="61"/>
        <v>1</v>
      </c>
      <c r="E76" s="9">
        <f t="shared" si="61"/>
        <v>1</v>
      </c>
      <c r="F76" s="9">
        <f t="shared" si="61"/>
        <v>1</v>
      </c>
      <c r="G76" s="9">
        <f t="shared" si="61"/>
        <v>1</v>
      </c>
      <c r="H76" s="9">
        <f t="shared" si="61"/>
        <v>1</v>
      </c>
      <c r="I76" s="9">
        <f t="shared" si="61"/>
        <v>1</v>
      </c>
      <c r="J76" s="9">
        <f t="shared" si="61"/>
        <v>1</v>
      </c>
      <c r="K76" s="9">
        <f t="shared" si="61"/>
        <v>1</v>
      </c>
      <c r="L76" s="9">
        <f t="shared" si="61"/>
        <v>1</v>
      </c>
      <c r="M76" s="9">
        <f t="shared" si="61"/>
        <v>1</v>
      </c>
      <c r="N76" s="9">
        <f t="shared" si="61"/>
        <v>1</v>
      </c>
      <c r="O76" s="9">
        <f t="shared" si="61"/>
        <v>1</v>
      </c>
      <c r="P76" s="9">
        <f t="shared" si="61"/>
        <v>1</v>
      </c>
      <c r="Q76" s="9">
        <f t="shared" si="61"/>
        <v>1</v>
      </c>
      <c r="R76" s="9">
        <f t="shared" si="61"/>
        <v>1</v>
      </c>
      <c r="S76" s="9">
        <f t="shared" si="61"/>
        <v>1</v>
      </c>
      <c r="T76" s="9">
        <f t="shared" si="61"/>
        <v>1</v>
      </c>
      <c r="U76" s="9">
        <f t="shared" si="61"/>
        <v>1</v>
      </c>
      <c r="V76" s="9">
        <f t="shared" si="61"/>
        <v>1</v>
      </c>
      <c r="W76" s="9">
        <f t="shared" si="61"/>
        <v>1</v>
      </c>
      <c r="X76" s="9">
        <f t="shared" si="61"/>
        <v>1</v>
      </c>
      <c r="Y76" s="9">
        <f t="shared" si="61"/>
        <v>1</v>
      </c>
      <c r="Z76" s="9">
        <f t="shared" si="61"/>
        <v>1</v>
      </c>
      <c r="AA76" s="9">
        <f t="shared" si="61"/>
        <v>1</v>
      </c>
      <c r="AB76" s="9">
        <f t="shared" si="61"/>
        <v>1</v>
      </c>
      <c r="AH76" s="78">
        <f t="shared" si="55"/>
        <v>0.90927224668981055</v>
      </c>
      <c r="AI76" s="78">
        <f t="shared" si="56"/>
        <v>1.0343886689259887</v>
      </c>
      <c r="AJ76" s="78">
        <f t="shared" si="57"/>
        <v>0.97183045780789967</v>
      </c>
      <c r="AK76" s="11">
        <f t="shared" si="48"/>
        <v>0.86182019785678288</v>
      </c>
      <c r="AL76" s="11">
        <f t="shared" si="49"/>
        <v>0.83989053941525937</v>
      </c>
      <c r="AM76" s="11">
        <f t="shared" si="50"/>
        <v>0.81240259329408193</v>
      </c>
      <c r="AN76" s="11">
        <f t="shared" si="51"/>
        <v>0.98680651548296028</v>
      </c>
      <c r="AO76" s="11">
        <f t="shared" si="52"/>
        <v>1.1992990883661647</v>
      </c>
      <c r="AP76" s="11">
        <f t="shared" si="53"/>
        <v>1.1491502915666574</v>
      </c>
      <c r="AR76" s="78">
        <v>1.0323363337684797</v>
      </c>
      <c r="AS76" s="78">
        <v>1.022201936567176</v>
      </c>
    </row>
    <row r="77" spans="1:45" x14ac:dyDescent="0.2">
      <c r="A77" s="9" t="s">
        <v>35</v>
      </c>
      <c r="B77" s="9">
        <f t="shared" ref="B77:AB77" si="62">IF(B57&lt;MaxInitialSD,1,0)</f>
        <v>1</v>
      </c>
      <c r="C77" s="9">
        <f t="shared" si="62"/>
        <v>1</v>
      </c>
      <c r="D77" s="9">
        <f t="shared" si="62"/>
        <v>1</v>
      </c>
      <c r="E77" s="9">
        <f t="shared" si="62"/>
        <v>1</v>
      </c>
      <c r="F77" s="9">
        <f t="shared" si="62"/>
        <v>0</v>
      </c>
      <c r="G77" s="9">
        <f t="shared" si="62"/>
        <v>1</v>
      </c>
      <c r="H77" s="9">
        <f t="shared" si="62"/>
        <v>1</v>
      </c>
      <c r="I77" s="9">
        <f t="shared" si="62"/>
        <v>1</v>
      </c>
      <c r="J77" s="9">
        <f t="shared" si="62"/>
        <v>1</v>
      </c>
      <c r="K77" s="9">
        <f t="shared" si="62"/>
        <v>1</v>
      </c>
      <c r="L77" s="9">
        <f t="shared" si="62"/>
        <v>1</v>
      </c>
      <c r="M77" s="9">
        <f t="shared" si="62"/>
        <v>1</v>
      </c>
      <c r="N77" s="9">
        <f t="shared" si="62"/>
        <v>0</v>
      </c>
      <c r="O77" s="9">
        <f t="shared" si="62"/>
        <v>1</v>
      </c>
      <c r="P77" s="9">
        <f t="shared" si="62"/>
        <v>1</v>
      </c>
      <c r="Q77" s="9">
        <f t="shared" si="62"/>
        <v>1</v>
      </c>
      <c r="R77" s="9">
        <f t="shared" si="62"/>
        <v>1</v>
      </c>
      <c r="S77" s="9">
        <f t="shared" si="62"/>
        <v>1</v>
      </c>
      <c r="T77" s="9">
        <f t="shared" si="62"/>
        <v>1</v>
      </c>
      <c r="U77" s="9">
        <f t="shared" si="62"/>
        <v>1</v>
      </c>
      <c r="V77" s="9">
        <f t="shared" si="62"/>
        <v>1</v>
      </c>
      <c r="W77" s="9">
        <f t="shared" si="62"/>
        <v>1</v>
      </c>
      <c r="X77" s="9">
        <f t="shared" si="62"/>
        <v>1</v>
      </c>
      <c r="Y77" s="9">
        <f t="shared" si="62"/>
        <v>1</v>
      </c>
      <c r="Z77" s="9">
        <f t="shared" si="62"/>
        <v>1</v>
      </c>
      <c r="AA77" s="9">
        <f t="shared" si="62"/>
        <v>1</v>
      </c>
      <c r="AB77" s="9">
        <f t="shared" si="62"/>
        <v>1</v>
      </c>
      <c r="AH77" s="78">
        <f t="shared" si="55"/>
        <v>0.91005837793876687</v>
      </c>
      <c r="AI77" s="78">
        <f t="shared" si="56"/>
        <v>0.96951797319619015</v>
      </c>
      <c r="AJ77" s="78">
        <f t="shared" si="57"/>
        <v>0.93978817556747862</v>
      </c>
      <c r="AK77" s="11">
        <f t="shared" si="48"/>
        <v>0.81344779111954058</v>
      </c>
      <c r="AL77" s="11">
        <f t="shared" si="49"/>
        <v>0.74896962615336604</v>
      </c>
      <c r="AM77" s="11">
        <f t="shared" si="50"/>
        <v>0.76715972747168493</v>
      </c>
      <c r="AN77" s="11">
        <f t="shared" si="51"/>
        <v>1.0685667144654463</v>
      </c>
      <c r="AO77" s="11">
        <f t="shared" si="52"/>
        <v>1.2177879102494618</v>
      </c>
      <c r="AP77" s="11">
        <f t="shared" si="53"/>
        <v>1.1650728704498001</v>
      </c>
      <c r="AR77" s="78">
        <v>0.98679759473391304</v>
      </c>
      <c r="AS77" s="78">
        <v>0.9843727175613064</v>
      </c>
    </row>
    <row r="78" spans="1:45" x14ac:dyDescent="0.2">
      <c r="A78" s="9" t="s">
        <v>36</v>
      </c>
      <c r="B78" s="9">
        <f t="shared" ref="B78:AB78" si="63">IF(B58&lt;MaxInitialSD,1,0)</f>
        <v>1</v>
      </c>
      <c r="C78" s="9">
        <f t="shared" si="63"/>
        <v>1</v>
      </c>
      <c r="D78" s="9">
        <f t="shared" si="63"/>
        <v>1</v>
      </c>
      <c r="E78" s="9">
        <f t="shared" si="63"/>
        <v>1</v>
      </c>
      <c r="F78" s="9">
        <f t="shared" si="63"/>
        <v>1</v>
      </c>
      <c r="G78" s="9">
        <f t="shared" si="63"/>
        <v>1</v>
      </c>
      <c r="H78" s="9">
        <f t="shared" si="63"/>
        <v>1</v>
      </c>
      <c r="I78" s="9">
        <f t="shared" si="63"/>
        <v>1</v>
      </c>
      <c r="J78" s="9">
        <f t="shared" si="63"/>
        <v>0</v>
      </c>
      <c r="K78" s="9">
        <f t="shared" si="63"/>
        <v>1</v>
      </c>
      <c r="L78" s="9">
        <f t="shared" si="63"/>
        <v>1</v>
      </c>
      <c r="M78" s="9">
        <f t="shared" si="63"/>
        <v>1</v>
      </c>
      <c r="N78" s="9">
        <f t="shared" si="63"/>
        <v>1</v>
      </c>
      <c r="O78" s="9">
        <f t="shared" si="63"/>
        <v>1</v>
      </c>
      <c r="P78" s="9">
        <f t="shared" si="63"/>
        <v>1</v>
      </c>
      <c r="Q78" s="9">
        <f t="shared" si="63"/>
        <v>1</v>
      </c>
      <c r="R78" s="9">
        <f t="shared" si="63"/>
        <v>1</v>
      </c>
      <c r="S78" s="9">
        <f t="shared" si="63"/>
        <v>0</v>
      </c>
      <c r="T78" s="9">
        <f t="shared" si="63"/>
        <v>1</v>
      </c>
      <c r="U78" s="9">
        <f t="shared" si="63"/>
        <v>1</v>
      </c>
      <c r="V78" s="9">
        <f t="shared" si="63"/>
        <v>1</v>
      </c>
      <c r="W78" s="9">
        <f t="shared" si="63"/>
        <v>0</v>
      </c>
      <c r="X78" s="9">
        <f t="shared" si="63"/>
        <v>1</v>
      </c>
      <c r="Y78" s="9">
        <f t="shared" si="63"/>
        <v>1</v>
      </c>
      <c r="Z78" s="9">
        <f t="shared" si="63"/>
        <v>1</v>
      </c>
      <c r="AA78" s="9">
        <f t="shared" si="63"/>
        <v>1</v>
      </c>
      <c r="AB78" s="9">
        <f t="shared" si="63"/>
        <v>1</v>
      </c>
      <c r="AH78" s="78">
        <f t="shared" si="55"/>
        <v>0.89343135195141243</v>
      </c>
      <c r="AI78" s="78">
        <f t="shared" si="56"/>
        <v>0.89332480927924729</v>
      </c>
      <c r="AJ78" s="78">
        <f t="shared" si="57"/>
        <v>0.89337808061532986</v>
      </c>
      <c r="AK78" s="11">
        <f t="shared" si="48"/>
        <v>0.7721449260543225</v>
      </c>
      <c r="AL78" s="11">
        <f t="shared" si="49"/>
        <v>0.60609581877101337</v>
      </c>
      <c r="AM78" s="11">
        <f t="shared" si="50"/>
        <v>0.66108843637647108</v>
      </c>
      <c r="AN78" s="11">
        <f t="shared" si="51"/>
        <v>1.0423033142881715</v>
      </c>
      <c r="AO78" s="11">
        <f t="shared" si="52"/>
        <v>1.2418450164787336</v>
      </c>
      <c r="AP78" s="11">
        <f t="shared" si="53"/>
        <v>1.1732072676147656</v>
      </c>
      <c r="AR78" s="78">
        <v>0.93714542469029583</v>
      </c>
      <c r="AS78" s="78">
        <v>0.92796689191935633</v>
      </c>
    </row>
    <row r="79" spans="1:45" x14ac:dyDescent="0.2">
      <c r="A79" s="9" t="s">
        <v>37</v>
      </c>
      <c r="B79" s="9">
        <f t="shared" ref="B79:AB79" si="64">IF(B59&lt;MaxInitialSD,1,0)</f>
        <v>1</v>
      </c>
      <c r="C79" s="9">
        <f t="shared" si="64"/>
        <v>1</v>
      </c>
      <c r="D79" s="9">
        <f t="shared" si="64"/>
        <v>1</v>
      </c>
      <c r="E79" s="9">
        <f t="shared" si="64"/>
        <v>1</v>
      </c>
      <c r="F79" s="9">
        <f t="shared" si="64"/>
        <v>1</v>
      </c>
      <c r="G79" s="9">
        <f t="shared" si="64"/>
        <v>1</v>
      </c>
      <c r="H79" s="9">
        <f t="shared" si="64"/>
        <v>1</v>
      </c>
      <c r="I79" s="9">
        <f t="shared" si="64"/>
        <v>1</v>
      </c>
      <c r="J79" s="9">
        <f t="shared" si="64"/>
        <v>0</v>
      </c>
      <c r="K79" s="9">
        <f t="shared" si="64"/>
        <v>1</v>
      </c>
      <c r="L79" s="9">
        <f t="shared" si="64"/>
        <v>1</v>
      </c>
      <c r="M79" s="9">
        <f t="shared" si="64"/>
        <v>0</v>
      </c>
      <c r="N79" s="9">
        <f t="shared" si="64"/>
        <v>1</v>
      </c>
      <c r="O79" s="9">
        <f t="shared" si="64"/>
        <v>1</v>
      </c>
      <c r="P79" s="9">
        <f t="shared" si="64"/>
        <v>1</v>
      </c>
      <c r="Q79" s="9">
        <f t="shared" si="64"/>
        <v>1</v>
      </c>
      <c r="R79" s="9">
        <f t="shared" si="64"/>
        <v>1</v>
      </c>
      <c r="S79" s="9">
        <f t="shared" si="64"/>
        <v>1</v>
      </c>
      <c r="T79" s="9">
        <f t="shared" si="64"/>
        <v>0</v>
      </c>
      <c r="U79" s="9">
        <f t="shared" si="64"/>
        <v>1</v>
      </c>
      <c r="V79" s="9">
        <f t="shared" si="64"/>
        <v>1</v>
      </c>
      <c r="W79" s="9">
        <f t="shared" si="64"/>
        <v>1</v>
      </c>
      <c r="X79" s="9">
        <f t="shared" si="64"/>
        <v>1</v>
      </c>
      <c r="Y79" s="9">
        <f t="shared" si="64"/>
        <v>1</v>
      </c>
      <c r="Z79" s="9">
        <f t="shared" si="64"/>
        <v>1</v>
      </c>
      <c r="AA79" s="9">
        <f t="shared" si="64"/>
        <v>1</v>
      </c>
      <c r="AB79" s="9">
        <f t="shared" si="64"/>
        <v>1</v>
      </c>
      <c r="AH79" s="78">
        <f t="shared" si="55"/>
        <v>0.9483969121314616</v>
      </c>
      <c r="AI79" s="78">
        <f t="shared" si="56"/>
        <v>1.0029809185046754</v>
      </c>
      <c r="AJ79" s="78">
        <f t="shared" si="57"/>
        <v>0.97568891531806845</v>
      </c>
      <c r="AK79" s="11">
        <f t="shared" si="48"/>
        <v>0.83346502701473846</v>
      </c>
      <c r="AL79" s="11">
        <f t="shared" si="49"/>
        <v>0.77322705079160337</v>
      </c>
      <c r="AM79" s="11">
        <f t="shared" si="50"/>
        <v>0.79079678334741721</v>
      </c>
      <c r="AN79" s="11">
        <f t="shared" si="51"/>
        <v>1.1213528449655303</v>
      </c>
      <c r="AO79" s="11">
        <f t="shared" si="52"/>
        <v>1.2692197119204598</v>
      </c>
      <c r="AP79" s="11">
        <f t="shared" si="53"/>
        <v>1.2159493201776186</v>
      </c>
      <c r="AR79" s="78">
        <v>0.99160785435902488</v>
      </c>
      <c r="AS79" s="78">
        <v>1.0025085378434264</v>
      </c>
    </row>
    <row r="80" spans="1:45" x14ac:dyDescent="0.2">
      <c r="A80" s="9" t="s">
        <v>38</v>
      </c>
      <c r="B80" s="9">
        <f t="shared" ref="B80:AB80" si="65">IF(B60&lt;MaxInitialSD,1,0)</f>
        <v>1</v>
      </c>
      <c r="C80" s="9">
        <f t="shared" si="65"/>
        <v>1</v>
      </c>
      <c r="D80" s="9">
        <f t="shared" si="65"/>
        <v>1</v>
      </c>
      <c r="E80" s="9">
        <f t="shared" si="65"/>
        <v>1</v>
      </c>
      <c r="F80" s="9">
        <f t="shared" si="65"/>
        <v>1</v>
      </c>
      <c r="G80" s="9">
        <f t="shared" si="65"/>
        <v>1</v>
      </c>
      <c r="H80" s="9">
        <f t="shared" si="65"/>
        <v>1</v>
      </c>
      <c r="I80" s="9">
        <f t="shared" si="65"/>
        <v>1</v>
      </c>
      <c r="J80" s="9">
        <f t="shared" si="65"/>
        <v>1</v>
      </c>
      <c r="K80" s="9">
        <f t="shared" si="65"/>
        <v>1</v>
      </c>
      <c r="L80" s="9">
        <f t="shared" si="65"/>
        <v>1</v>
      </c>
      <c r="M80" s="9">
        <f t="shared" si="65"/>
        <v>1</v>
      </c>
      <c r="N80" s="9">
        <f t="shared" si="65"/>
        <v>1</v>
      </c>
      <c r="O80" s="9">
        <f t="shared" si="65"/>
        <v>1</v>
      </c>
      <c r="P80" s="9">
        <f t="shared" si="65"/>
        <v>1</v>
      </c>
      <c r="Q80" s="9">
        <f t="shared" si="65"/>
        <v>1</v>
      </c>
      <c r="R80" s="9">
        <f t="shared" si="65"/>
        <v>1</v>
      </c>
      <c r="S80" s="9">
        <f t="shared" si="65"/>
        <v>1</v>
      </c>
      <c r="T80" s="9">
        <f t="shared" si="65"/>
        <v>0</v>
      </c>
      <c r="U80" s="9">
        <f t="shared" si="65"/>
        <v>1</v>
      </c>
      <c r="V80" s="9">
        <f t="shared" si="65"/>
        <v>1</v>
      </c>
      <c r="W80" s="9">
        <f t="shared" si="65"/>
        <v>1</v>
      </c>
      <c r="X80" s="9">
        <f t="shared" si="65"/>
        <v>1</v>
      </c>
      <c r="Y80" s="9">
        <f t="shared" si="65"/>
        <v>1</v>
      </c>
      <c r="Z80" s="9">
        <f t="shared" si="65"/>
        <v>1</v>
      </c>
      <c r="AA80" s="9">
        <f t="shared" si="65"/>
        <v>1</v>
      </c>
      <c r="AB80" s="9">
        <f t="shared" si="65"/>
        <v>1</v>
      </c>
      <c r="AH80" s="78">
        <f t="shared" si="55"/>
        <v>1.0497409052580313</v>
      </c>
      <c r="AI80" s="78">
        <f t="shared" si="56"/>
        <v>1.0214433497938034</v>
      </c>
      <c r="AJ80" s="78">
        <f t="shared" si="57"/>
        <v>1.0355921275259172</v>
      </c>
      <c r="AK80" s="11">
        <f t="shared" si="48"/>
        <v>0.92526480739502104</v>
      </c>
      <c r="AL80" s="11">
        <f t="shared" si="49"/>
        <v>0.77281619865762052</v>
      </c>
      <c r="AM80" s="11">
        <f t="shared" si="50"/>
        <v>0.8285706827637187</v>
      </c>
      <c r="AN80" s="11">
        <f t="shared" si="51"/>
        <v>1.2162653222963962</v>
      </c>
      <c r="AO80" s="11">
        <f t="shared" si="52"/>
        <v>1.3120269111862328</v>
      </c>
      <c r="AP80" s="11">
        <f t="shared" si="53"/>
        <v>1.2793671388698831</v>
      </c>
      <c r="AR80" s="78">
        <v>1.0114731841822011</v>
      </c>
      <c r="AS80" s="78">
        <v>1.0182807401032119</v>
      </c>
    </row>
    <row r="81" spans="1:45" x14ac:dyDescent="0.2">
      <c r="A81" s="9" t="s">
        <v>39</v>
      </c>
      <c r="B81" s="9">
        <f t="shared" ref="B81:AB81" si="66">IF(B61&lt;MaxInitialSD,1,0)</f>
        <v>1</v>
      </c>
      <c r="C81" s="9">
        <f t="shared" si="66"/>
        <v>1</v>
      </c>
      <c r="D81" s="9">
        <f t="shared" si="66"/>
        <v>1</v>
      </c>
      <c r="E81" s="9">
        <f t="shared" si="66"/>
        <v>1</v>
      </c>
      <c r="F81" s="9">
        <f t="shared" si="66"/>
        <v>1</v>
      </c>
      <c r="G81" s="9">
        <f t="shared" si="66"/>
        <v>1</v>
      </c>
      <c r="H81" s="9">
        <f t="shared" si="66"/>
        <v>1</v>
      </c>
      <c r="I81" s="9">
        <f t="shared" si="66"/>
        <v>1</v>
      </c>
      <c r="J81" s="9">
        <f t="shared" si="66"/>
        <v>1</v>
      </c>
      <c r="K81" s="9">
        <f t="shared" si="66"/>
        <v>1</v>
      </c>
      <c r="L81" s="9">
        <f t="shared" si="66"/>
        <v>1</v>
      </c>
      <c r="M81" s="9">
        <f t="shared" si="66"/>
        <v>1</v>
      </c>
      <c r="N81" s="9">
        <f t="shared" si="66"/>
        <v>1</v>
      </c>
      <c r="O81" s="9">
        <f t="shared" si="66"/>
        <v>1</v>
      </c>
      <c r="P81" s="9">
        <f t="shared" si="66"/>
        <v>1</v>
      </c>
      <c r="Q81" s="9">
        <f t="shared" si="66"/>
        <v>1</v>
      </c>
      <c r="R81" s="9">
        <f t="shared" si="66"/>
        <v>1</v>
      </c>
      <c r="S81" s="9">
        <f t="shared" si="66"/>
        <v>0</v>
      </c>
      <c r="T81" s="9">
        <f t="shared" si="66"/>
        <v>1</v>
      </c>
      <c r="U81" s="9">
        <f t="shared" si="66"/>
        <v>0</v>
      </c>
      <c r="V81" s="9">
        <f t="shared" si="66"/>
        <v>1</v>
      </c>
      <c r="W81" s="9">
        <f t="shared" si="66"/>
        <v>1</v>
      </c>
      <c r="X81" s="9">
        <f t="shared" si="66"/>
        <v>1</v>
      </c>
      <c r="Y81" s="9">
        <f t="shared" si="66"/>
        <v>1</v>
      </c>
      <c r="Z81" s="9">
        <f t="shared" si="66"/>
        <v>1</v>
      </c>
      <c r="AA81" s="9">
        <f t="shared" si="66"/>
        <v>1</v>
      </c>
      <c r="AB81" s="9">
        <f t="shared" si="66"/>
        <v>1</v>
      </c>
      <c r="AH81" s="78">
        <f t="shared" si="55"/>
        <v>1.0616145833611881</v>
      </c>
      <c r="AI81" s="78">
        <f t="shared" si="56"/>
        <v>1.0028846231230606</v>
      </c>
      <c r="AJ81" s="78">
        <f t="shared" si="57"/>
        <v>1.0322496032421244</v>
      </c>
      <c r="AK81" s="11">
        <f t="shared" si="48"/>
        <v>0.99813110005391181</v>
      </c>
      <c r="AL81" s="11">
        <f t="shared" si="49"/>
        <v>0.80187365026947455</v>
      </c>
      <c r="AM81" s="11">
        <f t="shared" si="50"/>
        <v>0.8558625859388036</v>
      </c>
      <c r="AN81" s="11">
        <f t="shared" si="51"/>
        <v>1.1115577413275595</v>
      </c>
      <c r="AO81" s="11">
        <f t="shared" si="52"/>
        <v>1.1714064694109656</v>
      </c>
      <c r="AP81" s="11">
        <f t="shared" si="53"/>
        <v>1.1729914573976121</v>
      </c>
      <c r="AR81" s="78">
        <v>1.0249863074392827</v>
      </c>
      <c r="AS81" s="78">
        <v>1.0276428049860313</v>
      </c>
    </row>
    <row r="82" spans="1:45" x14ac:dyDescent="0.2">
      <c r="A82" s="9" t="s">
        <v>40</v>
      </c>
      <c r="B82" s="9">
        <f t="shared" ref="B82:AB82" si="67">IF(B62&lt;MaxInitialSD,1,0)</f>
        <v>1</v>
      </c>
      <c r="C82" s="9">
        <f t="shared" si="67"/>
        <v>1</v>
      </c>
      <c r="D82" s="9">
        <f t="shared" si="67"/>
        <v>1</v>
      </c>
      <c r="E82" s="9">
        <f t="shared" si="67"/>
        <v>1</v>
      </c>
      <c r="F82" s="9">
        <f t="shared" si="67"/>
        <v>1</v>
      </c>
      <c r="G82" s="9">
        <f t="shared" si="67"/>
        <v>1</v>
      </c>
      <c r="H82" s="9">
        <f t="shared" si="67"/>
        <v>1</v>
      </c>
      <c r="I82" s="9">
        <f t="shared" si="67"/>
        <v>1</v>
      </c>
      <c r="J82" s="9">
        <f t="shared" si="67"/>
        <v>1</v>
      </c>
      <c r="K82" s="9">
        <f t="shared" si="67"/>
        <v>1</v>
      </c>
      <c r="L82" s="9">
        <f t="shared" si="67"/>
        <v>1</v>
      </c>
      <c r="M82" s="9">
        <f t="shared" si="67"/>
        <v>1</v>
      </c>
      <c r="N82" s="9">
        <f t="shared" si="67"/>
        <v>1</v>
      </c>
      <c r="O82" s="9">
        <f t="shared" si="67"/>
        <v>1</v>
      </c>
      <c r="P82" s="9">
        <f t="shared" si="67"/>
        <v>1</v>
      </c>
      <c r="Q82" s="9">
        <f t="shared" si="67"/>
        <v>1</v>
      </c>
      <c r="R82" s="9">
        <f t="shared" si="67"/>
        <v>1</v>
      </c>
      <c r="S82" s="9">
        <f t="shared" si="67"/>
        <v>1</v>
      </c>
      <c r="T82" s="9">
        <f t="shared" si="67"/>
        <v>1</v>
      </c>
      <c r="U82" s="9">
        <f t="shared" si="67"/>
        <v>1</v>
      </c>
      <c r="V82" s="9">
        <f t="shared" si="67"/>
        <v>1</v>
      </c>
      <c r="W82" s="9">
        <f t="shared" si="67"/>
        <v>1</v>
      </c>
      <c r="X82" s="9">
        <f t="shared" si="67"/>
        <v>1</v>
      </c>
      <c r="Y82" s="9">
        <f t="shared" si="67"/>
        <v>1</v>
      </c>
      <c r="Z82" s="9">
        <f t="shared" si="67"/>
        <v>0</v>
      </c>
      <c r="AA82" s="9">
        <f t="shared" si="67"/>
        <v>1</v>
      </c>
      <c r="AB82" s="9">
        <f t="shared" si="67"/>
        <v>1</v>
      </c>
      <c r="AH82" s="78">
        <f t="shared" si="55"/>
        <v>1.1996986577896689</v>
      </c>
      <c r="AI82" s="78">
        <f t="shared" si="56"/>
        <v>1.0674868358820715</v>
      </c>
      <c r="AJ82" s="78">
        <f t="shared" si="57"/>
        <v>1.1335927468358702</v>
      </c>
      <c r="AK82" s="11">
        <f t="shared" si="48"/>
        <v>1.1017661606705136</v>
      </c>
      <c r="AL82" s="11">
        <f t="shared" si="49"/>
        <v>0.81242907087135674</v>
      </c>
      <c r="AM82" s="11">
        <f t="shared" si="50"/>
        <v>0.86145696704192454</v>
      </c>
      <c r="AN82" s="11">
        <f t="shared" si="51"/>
        <v>1.2828451456408485</v>
      </c>
      <c r="AO82" s="11">
        <f t="shared" si="52"/>
        <v>1.2428498708847548</v>
      </c>
      <c r="AP82" s="11">
        <f t="shared" si="53"/>
        <v>1.3279944195329934</v>
      </c>
      <c r="AR82" s="78">
        <v>1.0567983352295631</v>
      </c>
      <c r="AS82" s="78">
        <v>1.0666114295429048</v>
      </c>
    </row>
    <row r="84" spans="1:45" x14ac:dyDescent="0.2">
      <c r="A84" s="9" t="s">
        <v>48</v>
      </c>
      <c r="B84" s="9">
        <f>SUM(B71:B83)</f>
        <v>12</v>
      </c>
      <c r="C84" s="9">
        <f t="shared" ref="C84:AB84" si="68">SUM(C71:C83)</f>
        <v>11</v>
      </c>
      <c r="D84" s="9">
        <f t="shared" si="68"/>
        <v>12</v>
      </c>
      <c r="E84" s="9">
        <f t="shared" si="68"/>
        <v>12</v>
      </c>
      <c r="F84" s="9">
        <f t="shared" si="68"/>
        <v>11</v>
      </c>
      <c r="G84" s="9">
        <f t="shared" si="68"/>
        <v>12</v>
      </c>
      <c r="H84" s="9">
        <f t="shared" si="68"/>
        <v>12</v>
      </c>
      <c r="I84" s="9">
        <f t="shared" si="68"/>
        <v>11</v>
      </c>
      <c r="J84" s="9">
        <f t="shared" si="68"/>
        <v>10</v>
      </c>
      <c r="K84" s="9">
        <f t="shared" si="68"/>
        <v>12</v>
      </c>
      <c r="L84" s="9">
        <f t="shared" si="68"/>
        <v>12</v>
      </c>
      <c r="M84" s="9">
        <f t="shared" si="68"/>
        <v>11</v>
      </c>
      <c r="N84" s="9">
        <f t="shared" si="68"/>
        <v>11</v>
      </c>
      <c r="O84" s="9">
        <f t="shared" si="68"/>
        <v>12</v>
      </c>
      <c r="P84" s="9">
        <f t="shared" si="68"/>
        <v>12</v>
      </c>
      <c r="Q84" s="9">
        <f t="shared" si="68"/>
        <v>12</v>
      </c>
      <c r="R84" s="9">
        <f t="shared" si="68"/>
        <v>12</v>
      </c>
      <c r="S84" s="9">
        <f t="shared" si="68"/>
        <v>9</v>
      </c>
      <c r="T84" s="9">
        <f t="shared" si="68"/>
        <v>9</v>
      </c>
      <c r="U84" s="9">
        <f t="shared" si="68"/>
        <v>8</v>
      </c>
      <c r="V84" s="9">
        <f t="shared" si="68"/>
        <v>11</v>
      </c>
      <c r="W84" s="9">
        <f t="shared" si="68"/>
        <v>11</v>
      </c>
      <c r="X84" s="9">
        <f t="shared" si="68"/>
        <v>12</v>
      </c>
      <c r="Y84" s="9">
        <f t="shared" si="68"/>
        <v>12</v>
      </c>
      <c r="Z84" s="9">
        <f t="shared" si="68"/>
        <v>11</v>
      </c>
      <c r="AA84" s="9">
        <f t="shared" si="68"/>
        <v>12</v>
      </c>
      <c r="AB84" s="9">
        <f t="shared" si="68"/>
        <v>10</v>
      </c>
    </row>
    <row r="85" spans="1:45" x14ac:dyDescent="0.2">
      <c r="A85" s="72" t="s">
        <v>93</v>
      </c>
      <c r="B85" s="9">
        <f>IF(B84=12,1,0)</f>
        <v>1</v>
      </c>
      <c r="C85" s="9">
        <f t="shared" ref="C85:AB85" si="69">IF(C84=12,1,0)</f>
        <v>0</v>
      </c>
      <c r="D85" s="9">
        <f t="shared" si="69"/>
        <v>1</v>
      </c>
      <c r="E85" s="9">
        <f t="shared" si="69"/>
        <v>1</v>
      </c>
      <c r="F85" s="9">
        <f t="shared" si="69"/>
        <v>0</v>
      </c>
      <c r="G85" s="9">
        <f t="shared" si="69"/>
        <v>1</v>
      </c>
      <c r="H85" s="9">
        <f t="shared" si="69"/>
        <v>1</v>
      </c>
      <c r="I85" s="9">
        <f t="shared" si="69"/>
        <v>0</v>
      </c>
      <c r="J85" s="9">
        <f t="shared" si="69"/>
        <v>0</v>
      </c>
      <c r="K85" s="9">
        <f t="shared" si="69"/>
        <v>1</v>
      </c>
      <c r="L85" s="9">
        <f t="shared" si="69"/>
        <v>1</v>
      </c>
      <c r="M85" s="9">
        <f t="shared" si="69"/>
        <v>0</v>
      </c>
      <c r="N85" s="9">
        <f t="shared" si="69"/>
        <v>0</v>
      </c>
      <c r="O85" s="9">
        <f t="shared" si="69"/>
        <v>1</v>
      </c>
      <c r="P85" s="9">
        <f t="shared" si="69"/>
        <v>1</v>
      </c>
      <c r="Q85" s="9">
        <f t="shared" si="69"/>
        <v>1</v>
      </c>
      <c r="R85" s="9">
        <f t="shared" si="69"/>
        <v>1</v>
      </c>
      <c r="S85" s="9">
        <f t="shared" si="69"/>
        <v>0</v>
      </c>
      <c r="T85" s="9">
        <f t="shared" si="69"/>
        <v>0</v>
      </c>
      <c r="U85" s="9">
        <f t="shared" si="69"/>
        <v>0</v>
      </c>
      <c r="V85" s="9">
        <f t="shared" si="69"/>
        <v>0</v>
      </c>
      <c r="W85" s="9">
        <f t="shared" si="69"/>
        <v>0</v>
      </c>
      <c r="X85" s="9">
        <f t="shared" si="69"/>
        <v>1</v>
      </c>
      <c r="Y85" s="9">
        <f t="shared" si="69"/>
        <v>1</v>
      </c>
      <c r="Z85" s="9">
        <f t="shared" si="69"/>
        <v>0</v>
      </c>
      <c r="AA85" s="9">
        <f t="shared" si="69"/>
        <v>1</v>
      </c>
      <c r="AB85" s="9">
        <f t="shared" si="69"/>
        <v>0</v>
      </c>
    </row>
  </sheetData>
  <mergeCells count="8">
    <mergeCell ref="AN69:AP69"/>
    <mergeCell ref="AH29:AJ29"/>
    <mergeCell ref="AK29:AM29"/>
    <mergeCell ref="AH49:AK49"/>
    <mergeCell ref="B48:L48"/>
    <mergeCell ref="M48:AB48"/>
    <mergeCell ref="AH69:AJ69"/>
    <mergeCell ref="AK69:AM69"/>
  </mergeCells>
  <conditionalFormatting sqref="A1">
    <cfRule type="cellIs" dxfId="115" priority="37" operator="lessThan">
      <formula>0</formula>
    </cfRule>
    <cfRule type="cellIs" dxfId="114" priority="38" operator="equal">
      <formula>0</formula>
    </cfRule>
  </conditionalFormatting>
  <conditionalFormatting sqref="B11:AF22 AH47:AK47 AH50:AK50 AL44:AM44">
    <cfRule type="cellIs" dxfId="113" priority="36" operator="equal">
      <formula>0</formula>
    </cfRule>
  </conditionalFormatting>
  <conditionalFormatting sqref="B31:AF42">
    <cfRule type="cellIs" dxfId="112" priority="35" operator="equal">
      <formula>0</formula>
    </cfRule>
  </conditionalFormatting>
  <conditionalFormatting sqref="B24:AF24">
    <cfRule type="cellIs" dxfId="111" priority="34" operator="equal">
      <formula>0</formula>
    </cfRule>
  </conditionalFormatting>
  <conditionalFormatting sqref="C31:AF42">
    <cfRule type="cellIs" dxfId="110" priority="33" operator="equal">
      <formula>0</formula>
    </cfRule>
  </conditionalFormatting>
  <conditionalFormatting sqref="B51:AF62">
    <cfRule type="cellIs" dxfId="109" priority="32" operator="equal">
      <formula>0</formula>
    </cfRule>
  </conditionalFormatting>
  <conditionalFormatting sqref="C51:AF62">
    <cfRule type="cellIs" dxfId="108" priority="31" operator="equal">
      <formula>0</formula>
    </cfRule>
  </conditionalFormatting>
  <conditionalFormatting sqref="B44:AF44">
    <cfRule type="cellIs" dxfId="107" priority="30" operator="equal">
      <formula>0</formula>
    </cfRule>
  </conditionalFormatting>
  <conditionalFormatting sqref="AH11:AH24">
    <cfRule type="cellIs" dxfId="106" priority="29" operator="equal">
      <formula>0</formula>
    </cfRule>
  </conditionalFormatting>
  <conditionalFormatting sqref="AI11:AI24">
    <cfRule type="cellIs" dxfId="105" priority="28" operator="equal">
      <formula>0</formula>
    </cfRule>
  </conditionalFormatting>
  <conditionalFormatting sqref="AJ11:AJ24">
    <cfRule type="cellIs" dxfId="104" priority="27" operator="equal">
      <formula>0</formula>
    </cfRule>
  </conditionalFormatting>
  <conditionalFormatting sqref="AK11:AK24">
    <cfRule type="cellIs" dxfId="103" priority="26" operator="equal">
      <formula>0</formula>
    </cfRule>
  </conditionalFormatting>
  <conditionalFormatting sqref="AL11:AL24">
    <cfRule type="cellIs" dxfId="102" priority="25" operator="equal">
      <formula>0</formula>
    </cfRule>
  </conditionalFormatting>
  <conditionalFormatting sqref="AM11:AM24">
    <cfRule type="cellIs" dxfId="101" priority="24" operator="equal">
      <formula>0</formula>
    </cfRule>
  </conditionalFormatting>
  <conditionalFormatting sqref="AH31:AH44">
    <cfRule type="cellIs" dxfId="100" priority="23" operator="equal">
      <formula>0</formula>
    </cfRule>
  </conditionalFormatting>
  <conditionalFormatting sqref="AI31:AI44">
    <cfRule type="cellIs" dxfId="99" priority="22" operator="equal">
      <formula>0</formula>
    </cfRule>
  </conditionalFormatting>
  <conditionalFormatting sqref="AJ31:AJ44">
    <cfRule type="cellIs" dxfId="98" priority="21" operator="equal">
      <formula>0</formula>
    </cfRule>
  </conditionalFormatting>
  <conditionalFormatting sqref="AK31:AK44">
    <cfRule type="cellIs" dxfId="97" priority="20" operator="equal">
      <formula>0</formula>
    </cfRule>
  </conditionalFormatting>
  <conditionalFormatting sqref="AL31:AL43">
    <cfRule type="cellIs" dxfId="96" priority="19" operator="equal">
      <formula>0</formula>
    </cfRule>
  </conditionalFormatting>
  <conditionalFormatting sqref="AM31:AM43">
    <cfRule type="cellIs" dxfId="95" priority="18" operator="equal">
      <formula>0</formula>
    </cfRule>
  </conditionalFormatting>
  <conditionalFormatting sqref="B71:AF82">
    <cfRule type="cellIs" dxfId="94" priority="12" operator="equal">
      <formula>0</formula>
    </cfRule>
  </conditionalFormatting>
  <conditionalFormatting sqref="B84:AB84">
    <cfRule type="cellIs" dxfId="93" priority="10" operator="notEqual">
      <formula>12</formula>
    </cfRule>
    <cfRule type="cellIs" dxfId="92" priority="11" operator="equal">
      <formula>0</formula>
    </cfRule>
  </conditionalFormatting>
  <conditionalFormatting sqref="AH71:AJ82">
    <cfRule type="cellIs" dxfId="91" priority="9" operator="equal">
      <formula>0</formula>
    </cfRule>
  </conditionalFormatting>
  <conditionalFormatting sqref="B85">
    <cfRule type="cellIs" dxfId="90" priority="6" operator="equal">
      <formula>0</formula>
    </cfRule>
  </conditionalFormatting>
  <conditionalFormatting sqref="C85:AB85">
    <cfRule type="cellIs" dxfId="89" priority="5" operator="equal">
      <formula>0</formula>
    </cfRule>
  </conditionalFormatting>
  <conditionalFormatting sqref="AK71:AP82">
    <cfRule type="cellIs" dxfId="88" priority="4" operator="equal">
      <formula>0</formula>
    </cfRule>
  </conditionalFormatting>
  <conditionalFormatting sqref="AN71:AP82">
    <cfRule type="cellIs" dxfId="87" priority="3" operator="equal">
      <formula>0</formula>
    </cfRule>
  </conditionalFormatting>
  <conditionalFormatting sqref="B51:AB62">
    <cfRule type="cellIs" dxfId="86" priority="105" operator="greaterThanOrEqual">
      <formula>$AK$50</formula>
    </cfRule>
    <cfRule type="cellIs" dxfId="85" priority="106" operator="between">
      <formula>$AJ$50</formula>
      <formula>$AK$50</formula>
    </cfRule>
    <cfRule type="cellIs" dxfId="84" priority="107" operator="lessThan">
      <formula>$AH$50</formula>
    </cfRule>
  </conditionalFormatting>
  <conditionalFormatting sqref="AC68:AF68">
    <cfRule type="cellIs" dxfId="83" priority="111" operator="notEqual">
      <formula>$AM$44</formula>
    </cfRule>
  </conditionalFormatting>
  <conditionalFormatting sqref="AS71:AS82">
    <cfRule type="cellIs" dxfId="82" priority="2" operator="equal">
      <formula>0</formula>
    </cfRule>
  </conditionalFormatting>
  <conditionalFormatting sqref="AR71:AR82">
    <cfRule type="cellIs" dxfId="81" priority="1" operator="equal">
      <formula>0</formula>
    </cfRule>
  </conditionalFormatting>
  <printOptions headings="1"/>
  <pageMargins left="0.25" right="0.25" top="0.5" bottom="0.5" header="0.3" footer="0.3"/>
  <pageSetup scale="44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2"/>
  <sheetViews>
    <sheetView zoomScale="75" zoomScaleNormal="75" workbookViewId="0">
      <pane xSplit="1" ySplit="10" topLeftCell="B11" activePane="bottomRight" state="frozen"/>
      <selection pane="topRight" activeCell="C1" sqref="C1"/>
      <selection pane="bottomLeft" activeCell="A11" sqref="A11"/>
      <selection pane="bottomRight" activeCell="B11" sqref="B11"/>
    </sheetView>
  </sheetViews>
  <sheetFormatPr defaultRowHeight="11.25" x14ac:dyDescent="0.2"/>
  <cols>
    <col min="1" max="8" width="7.83203125" style="9" customWidth="1"/>
    <col min="9" max="12" width="7.83203125" style="9" hidden="1" customWidth="1"/>
    <col min="13" max="13" width="1.83203125" style="9" customWidth="1"/>
    <col min="14" max="14" width="6.1640625" style="9" customWidth="1"/>
    <col min="15" max="21" width="7.83203125" style="9" customWidth="1"/>
    <col min="22" max="22" width="0" style="9" hidden="1" customWidth="1"/>
    <col min="23" max="23" width="1.83203125" style="9" hidden="1" customWidth="1"/>
    <col min="24" max="25" width="0" style="9" hidden="1" customWidth="1"/>
    <col min="26" max="26" width="1.83203125" style="9" customWidth="1"/>
    <col min="27" max="29" width="7.83203125" style="9" customWidth="1"/>
    <col min="30" max="16384" width="9.33203125" style="9"/>
  </cols>
  <sheetData>
    <row r="1" spans="1:19" ht="23.25" x14ac:dyDescent="0.35">
      <c r="A1" s="76" t="s">
        <v>81</v>
      </c>
    </row>
    <row r="2" spans="1:19" ht="3.95" customHeight="1" x14ac:dyDescent="0.2"/>
    <row r="3" spans="1:19" ht="11.25" hidden="1" customHeight="1" x14ac:dyDescent="0.2"/>
    <row r="4" spans="1:19" ht="11.25" hidden="1" customHeight="1" x14ac:dyDescent="0.2"/>
    <row r="5" spans="1:19" ht="11.25" hidden="1" customHeight="1" x14ac:dyDescent="0.2"/>
    <row r="6" spans="1:19" ht="11.25" hidden="1" customHeight="1" x14ac:dyDescent="0.2"/>
    <row r="7" spans="1:19" ht="11.25" hidden="1" customHeight="1" x14ac:dyDescent="0.2"/>
    <row r="8" spans="1:19" ht="11.25" hidden="1" customHeight="1" x14ac:dyDescent="0.2"/>
    <row r="9" spans="1:19" ht="18" x14ac:dyDescent="0.25">
      <c r="A9" s="75" t="s">
        <v>9</v>
      </c>
    </row>
    <row r="10" spans="1:19" x14ac:dyDescent="0.2">
      <c r="A10" s="80"/>
      <c r="B10" s="81">
        <v>2010</v>
      </c>
      <c r="C10" s="81">
        <v>2011</v>
      </c>
      <c r="D10" s="81">
        <v>2012</v>
      </c>
      <c r="E10" s="81">
        <v>2013</v>
      </c>
      <c r="F10" s="81">
        <v>2014</v>
      </c>
      <c r="G10" s="81">
        <v>2015</v>
      </c>
      <c r="H10" s="81">
        <v>2016</v>
      </c>
      <c r="I10" s="15">
        <v>2017</v>
      </c>
      <c r="J10" s="15">
        <v>2018</v>
      </c>
      <c r="K10" s="15">
        <v>2019</v>
      </c>
      <c r="L10" s="15">
        <v>2020</v>
      </c>
    </row>
    <row r="11" spans="1:19" x14ac:dyDescent="0.2">
      <c r="A11" s="80" t="s">
        <v>29</v>
      </c>
      <c r="B11" s="84">
        <f>Inputs!$E239</f>
        <v>35.645240117732278</v>
      </c>
      <c r="C11" s="84">
        <f>Inputs!$E251</f>
        <v>33.165356699646317</v>
      </c>
      <c r="D11" s="84">
        <f>Inputs!$E263</f>
        <v>24.574210908238605</v>
      </c>
      <c r="E11" s="84">
        <f>Inputs!$E275</f>
        <v>22.014803793562049</v>
      </c>
      <c r="F11" s="84">
        <f>Inputs!$E287</f>
        <v>20.705710826954626</v>
      </c>
      <c r="G11" s="84">
        <f>Inputs!$E299</f>
        <v>24.470670796849188</v>
      </c>
      <c r="H11" s="84">
        <f>Inputs!$E311</f>
        <v>31.241563249983447</v>
      </c>
      <c r="I11" s="10">
        <f>Inputs!$E323</f>
        <v>22.08006799679152</v>
      </c>
      <c r="J11" s="10">
        <f>Inputs!$E335</f>
        <v>0</v>
      </c>
      <c r="K11" s="10">
        <f>Inputs!$E347</f>
        <v>0</v>
      </c>
      <c r="L11" s="10">
        <f>Inputs!$E359</f>
        <v>0</v>
      </c>
      <c r="N11" s="10"/>
      <c r="O11" s="10"/>
      <c r="P11" s="10"/>
      <c r="Q11" s="10"/>
      <c r="R11" s="10"/>
      <c r="S11" s="10"/>
    </row>
    <row r="12" spans="1:19" x14ac:dyDescent="0.2">
      <c r="A12" s="80" t="s">
        <v>30</v>
      </c>
      <c r="B12" s="84">
        <f>Inputs!$E240</f>
        <v>35.518452404960435</v>
      </c>
      <c r="C12" s="84">
        <f>Inputs!$E252</f>
        <v>31.838829587390805</v>
      </c>
      <c r="D12" s="84">
        <f>Inputs!$E264</f>
        <v>24.452048701366078</v>
      </c>
      <c r="E12" s="84">
        <f>Inputs!$E276</f>
        <v>22.256574531442144</v>
      </c>
      <c r="F12" s="84">
        <f>Inputs!$E288</f>
        <v>22.149761983151915</v>
      </c>
      <c r="G12" s="84">
        <f>Inputs!$E300</f>
        <v>23.214217392833007</v>
      </c>
      <c r="H12" s="84">
        <f>Inputs!$E312</f>
        <v>30.930883017342143</v>
      </c>
      <c r="I12" s="10">
        <f>Inputs!$E324</f>
        <v>0</v>
      </c>
      <c r="J12" s="10">
        <f>Inputs!$E336</f>
        <v>0</v>
      </c>
      <c r="K12" s="10">
        <f>Inputs!$E348</f>
        <v>0</v>
      </c>
      <c r="L12" s="10">
        <f>Inputs!$E360</f>
        <v>0</v>
      </c>
      <c r="N12" s="10"/>
      <c r="O12" s="10"/>
      <c r="P12" s="10"/>
      <c r="Q12" s="10"/>
      <c r="R12" s="10"/>
      <c r="S12" s="10"/>
    </row>
    <row r="13" spans="1:19" x14ac:dyDescent="0.2">
      <c r="A13" s="80" t="s">
        <v>31</v>
      </c>
      <c r="B13" s="84">
        <f>Inputs!$E241</f>
        <v>33.187242152949459</v>
      </c>
      <c r="C13" s="84">
        <f>Inputs!$E253</f>
        <v>31.968681501356528</v>
      </c>
      <c r="D13" s="84">
        <f>Inputs!$E265</f>
        <v>24.834903839595576</v>
      </c>
      <c r="E13" s="84">
        <f>Inputs!$E277</f>
        <v>22.393259803156958</v>
      </c>
      <c r="F13" s="84">
        <f>Inputs!$E289</f>
        <v>22.081590255672136</v>
      </c>
      <c r="G13" s="84">
        <f>Inputs!$E301</f>
        <v>24.118300801933106</v>
      </c>
      <c r="H13" s="84">
        <f>Inputs!$E313</f>
        <v>28.397886502366827</v>
      </c>
      <c r="I13" s="10">
        <f>Inputs!$E325</f>
        <v>0</v>
      </c>
      <c r="J13" s="10">
        <f>Inputs!$E337</f>
        <v>0</v>
      </c>
      <c r="K13" s="10">
        <f>Inputs!$E349</f>
        <v>0</v>
      </c>
      <c r="L13" s="10">
        <f>Inputs!$E361</f>
        <v>0</v>
      </c>
      <c r="N13" s="10"/>
      <c r="O13" s="10"/>
      <c r="P13" s="10"/>
      <c r="Q13" s="10"/>
      <c r="R13" s="10"/>
      <c r="S13" s="10"/>
    </row>
    <row r="14" spans="1:19" x14ac:dyDescent="0.2">
      <c r="A14" s="80" t="s">
        <v>32</v>
      </c>
      <c r="B14" s="84">
        <f>Inputs!$E242</f>
        <v>41.021551936724293</v>
      </c>
      <c r="C14" s="84">
        <f>Inputs!$E254</f>
        <v>27.815948384437657</v>
      </c>
      <c r="D14" s="84">
        <f>Inputs!$E266</f>
        <v>24.576307270952842</v>
      </c>
      <c r="E14" s="84">
        <f>Inputs!$E278</f>
        <v>22.171667937180352</v>
      </c>
      <c r="F14" s="84">
        <f>Inputs!$E290</f>
        <v>21.797820254282488</v>
      </c>
      <c r="G14" s="84">
        <f>Inputs!$E302</f>
        <v>22.583055865611925</v>
      </c>
      <c r="H14" s="84">
        <f>Inputs!$E314</f>
        <v>25.747727075361411</v>
      </c>
      <c r="I14" s="10">
        <f>Inputs!$E326</f>
        <v>0</v>
      </c>
      <c r="J14" s="10">
        <f>Inputs!$E338</f>
        <v>0</v>
      </c>
      <c r="K14" s="10">
        <f>Inputs!$E350</f>
        <v>0</v>
      </c>
      <c r="L14" s="10">
        <f>Inputs!$E362</f>
        <v>0</v>
      </c>
      <c r="N14" s="10"/>
      <c r="O14" s="10"/>
      <c r="P14" s="10"/>
      <c r="Q14" s="10"/>
      <c r="R14" s="10"/>
      <c r="S14" s="10"/>
    </row>
    <row r="15" spans="1:19" x14ac:dyDescent="0.2">
      <c r="A15" s="80" t="s">
        <v>33</v>
      </c>
      <c r="B15" s="84">
        <f>Inputs!$E243</f>
        <v>54.430380483397457</v>
      </c>
      <c r="C15" s="84">
        <f>Inputs!$E255</f>
        <v>28.550907612019682</v>
      </c>
      <c r="D15" s="84">
        <f>Inputs!$E267</f>
        <v>26.406830069029098</v>
      </c>
      <c r="E15" s="84">
        <f>Inputs!$E279</f>
        <v>21.888815471152508</v>
      </c>
      <c r="F15" s="84">
        <f>Inputs!$E291</f>
        <v>19.376042460834125</v>
      </c>
      <c r="G15" s="84">
        <f>Inputs!$E303</f>
        <v>21.84373168776176</v>
      </c>
      <c r="H15" s="84">
        <f>Inputs!$E315</f>
        <v>25.619567243563534</v>
      </c>
      <c r="I15" s="10">
        <f>Inputs!$E327</f>
        <v>0</v>
      </c>
      <c r="J15" s="10">
        <f>Inputs!$E339</f>
        <v>0</v>
      </c>
      <c r="K15" s="10">
        <f>Inputs!$E351</f>
        <v>0</v>
      </c>
      <c r="L15" s="10">
        <f>Inputs!$E363</f>
        <v>0</v>
      </c>
      <c r="N15" s="10"/>
      <c r="O15" s="10"/>
      <c r="P15" s="10"/>
      <c r="Q15" s="10"/>
      <c r="R15" s="10"/>
      <c r="S15" s="10"/>
    </row>
    <row r="16" spans="1:19" x14ac:dyDescent="0.2">
      <c r="A16" s="80" t="s">
        <v>34</v>
      </c>
      <c r="B16" s="84">
        <f>Inputs!$E244</f>
        <v>43.566078975113705</v>
      </c>
      <c r="C16" s="84">
        <f>Inputs!$E256</f>
        <v>30.027517228762125</v>
      </c>
      <c r="D16" s="84">
        <f>Inputs!$E268</f>
        <v>26.366695685943348</v>
      </c>
      <c r="E16" s="84">
        <f>Inputs!$E280</f>
        <v>26.001247095736943</v>
      </c>
      <c r="F16" s="84">
        <f>Inputs!$E292</f>
        <v>21.097452255241215</v>
      </c>
      <c r="G16" s="84">
        <f>Inputs!$E304</f>
        <v>24.579005306538367</v>
      </c>
      <c r="H16" s="84">
        <f>Inputs!$E316</f>
        <v>28.353644766338029</v>
      </c>
      <c r="I16" s="10">
        <f>Inputs!$E328</f>
        <v>0</v>
      </c>
      <c r="J16" s="10">
        <f>Inputs!$E340</f>
        <v>0</v>
      </c>
      <c r="K16" s="10">
        <f>Inputs!$E352</f>
        <v>0</v>
      </c>
      <c r="L16" s="10">
        <f>Inputs!$E364</f>
        <v>0</v>
      </c>
      <c r="N16" s="10"/>
      <c r="O16" s="10"/>
      <c r="P16" s="10"/>
      <c r="Q16" s="10"/>
      <c r="R16" s="10"/>
      <c r="S16" s="10"/>
    </row>
    <row r="17" spans="1:19" x14ac:dyDescent="0.2">
      <c r="A17" s="80" t="s">
        <v>35</v>
      </c>
      <c r="B17" s="84">
        <f>Inputs!$E245</f>
        <v>36.568606198455193</v>
      </c>
      <c r="C17" s="84">
        <f>Inputs!$E257</f>
        <v>27.272457306576197</v>
      </c>
      <c r="D17" s="84">
        <f>Inputs!$E269</f>
        <v>24.5417619956072</v>
      </c>
      <c r="E17" s="84">
        <f>Inputs!$E281</f>
        <v>20.489127049877784</v>
      </c>
      <c r="F17" s="84">
        <f>Inputs!$E293</f>
        <v>19.204157679569828</v>
      </c>
      <c r="G17" s="84">
        <f>Inputs!$E305</f>
        <v>22.983789475492838</v>
      </c>
      <c r="H17" s="84">
        <f>Inputs!$E317</f>
        <v>23.230901648084735</v>
      </c>
      <c r="I17" s="10">
        <f>Inputs!$E329</f>
        <v>0</v>
      </c>
      <c r="J17" s="10">
        <f>Inputs!$E341</f>
        <v>0</v>
      </c>
      <c r="K17" s="10">
        <f>Inputs!$E353</f>
        <v>0</v>
      </c>
      <c r="L17" s="10">
        <f>Inputs!$E365</f>
        <v>0</v>
      </c>
      <c r="N17" s="10"/>
      <c r="O17" s="10"/>
      <c r="P17" s="10"/>
      <c r="Q17" s="10"/>
      <c r="R17" s="10"/>
      <c r="S17" s="10"/>
    </row>
    <row r="18" spans="1:19" x14ac:dyDescent="0.2">
      <c r="A18" s="80" t="s">
        <v>36</v>
      </c>
      <c r="B18" s="84">
        <f>Inputs!$E246</f>
        <v>32.049269052084185</v>
      </c>
      <c r="C18" s="84">
        <f>Inputs!$E258</f>
        <v>43.624931376991213</v>
      </c>
      <c r="D18" s="84">
        <f>Inputs!$E270</f>
        <v>20.069118709437966</v>
      </c>
      <c r="E18" s="84">
        <f>Inputs!$E282</f>
        <v>18.931297298834235</v>
      </c>
      <c r="F18" s="84">
        <f>Inputs!$E294</f>
        <v>17.640162019977691</v>
      </c>
      <c r="G18" s="84">
        <f>Inputs!$E306</f>
        <v>27.461329482080355</v>
      </c>
      <c r="H18" s="84">
        <f>Inputs!$E318</f>
        <v>21.150100568730121</v>
      </c>
      <c r="I18" s="10">
        <f>Inputs!$E330</f>
        <v>0</v>
      </c>
      <c r="J18" s="10">
        <f>Inputs!$E342</f>
        <v>0</v>
      </c>
      <c r="K18" s="10">
        <f>Inputs!$E354</f>
        <v>0</v>
      </c>
      <c r="L18" s="10">
        <f>Inputs!$E366</f>
        <v>0</v>
      </c>
      <c r="N18" s="10"/>
      <c r="O18" s="10"/>
      <c r="P18" s="10"/>
      <c r="Q18" s="10"/>
      <c r="R18" s="10"/>
      <c r="S18" s="10"/>
    </row>
    <row r="19" spans="1:19" x14ac:dyDescent="0.2">
      <c r="A19" s="80" t="s">
        <v>37</v>
      </c>
      <c r="B19" s="84">
        <f>Inputs!$E247</f>
        <v>32.013217249350667</v>
      </c>
      <c r="C19" s="84">
        <f>Inputs!$E259</f>
        <v>34.77820562246346</v>
      </c>
      <c r="D19" s="84">
        <f>Inputs!$E271</f>
        <v>23.964928515892009</v>
      </c>
      <c r="E19" s="84">
        <f>Inputs!$E283</f>
        <v>21.792595009786361</v>
      </c>
      <c r="F19" s="84">
        <f>Inputs!$E295</f>
        <v>21.400738844222868</v>
      </c>
      <c r="G19" s="84">
        <f>Inputs!$E307</f>
        <v>27.666948923669914</v>
      </c>
      <c r="H19" s="84">
        <f>Inputs!$E319</f>
        <v>24.949492402995848</v>
      </c>
      <c r="I19" s="10">
        <f>Inputs!$E331</f>
        <v>0</v>
      </c>
      <c r="J19" s="10">
        <f>Inputs!$E343</f>
        <v>0</v>
      </c>
      <c r="K19" s="10">
        <f>Inputs!$E355</f>
        <v>0</v>
      </c>
      <c r="L19" s="10">
        <f>Inputs!$E367</f>
        <v>0</v>
      </c>
      <c r="N19" s="10"/>
      <c r="O19" s="10"/>
      <c r="P19" s="10"/>
      <c r="Q19" s="10"/>
      <c r="R19" s="10"/>
      <c r="S19" s="10"/>
    </row>
    <row r="20" spans="1:19" x14ac:dyDescent="0.2">
      <c r="A20" s="80" t="s">
        <v>38</v>
      </c>
      <c r="B20" s="84">
        <f>Inputs!$E248</f>
        <v>33.909618131124091</v>
      </c>
      <c r="C20" s="84">
        <f>Inputs!$E260</f>
        <v>34.537646338030186</v>
      </c>
      <c r="D20" s="84">
        <f>Inputs!$E272</f>
        <v>20.253147244449742</v>
      </c>
      <c r="E20" s="84">
        <f>Inputs!$E284</f>
        <v>20.814264175785432</v>
      </c>
      <c r="F20" s="84">
        <f>Inputs!$E296</f>
        <v>26.704137076158251</v>
      </c>
      <c r="G20" s="84">
        <f>Inputs!$E308</f>
        <v>26.458315543388647</v>
      </c>
      <c r="H20" s="84">
        <f>Inputs!$E320</f>
        <v>22.968419844885567</v>
      </c>
      <c r="I20" s="10">
        <f>Inputs!$E332</f>
        <v>0</v>
      </c>
      <c r="J20" s="10">
        <f>Inputs!$E344</f>
        <v>0</v>
      </c>
      <c r="K20" s="10">
        <f>Inputs!$E356</f>
        <v>0</v>
      </c>
      <c r="L20" s="10">
        <f>Inputs!$E368</f>
        <v>0</v>
      </c>
      <c r="N20" s="10"/>
      <c r="O20" s="10"/>
      <c r="P20" s="10"/>
      <c r="Q20" s="10"/>
      <c r="R20" s="10"/>
      <c r="S20" s="10"/>
    </row>
    <row r="21" spans="1:19" x14ac:dyDescent="0.2">
      <c r="A21" s="80" t="s">
        <v>39</v>
      </c>
      <c r="B21" s="84">
        <f>Inputs!$E249</f>
        <v>33.867692919836351</v>
      </c>
      <c r="C21" s="84">
        <f>Inputs!$E261</f>
        <v>29.645188928452029</v>
      </c>
      <c r="D21" s="84">
        <f>Inputs!$E273</f>
        <v>23.114842784120789</v>
      </c>
      <c r="E21" s="84">
        <f>Inputs!$E285</f>
        <v>20.347107302514772</v>
      </c>
      <c r="F21" s="84">
        <f>Inputs!$E297</f>
        <v>22.36816009958385</v>
      </c>
      <c r="G21" s="84">
        <f>Inputs!$E309</f>
        <v>25.231132406183576</v>
      </c>
      <c r="H21" s="84">
        <f>Inputs!$E321</f>
        <v>22</v>
      </c>
      <c r="I21" s="10">
        <f>Inputs!$E333</f>
        <v>0</v>
      </c>
      <c r="J21" s="10">
        <f>Inputs!$E345</f>
        <v>0</v>
      </c>
      <c r="K21" s="10">
        <f>Inputs!$E357</f>
        <v>0</v>
      </c>
      <c r="L21" s="10">
        <f>Inputs!$E369</f>
        <v>0</v>
      </c>
      <c r="N21" s="10"/>
      <c r="O21" s="10"/>
      <c r="P21" s="10"/>
      <c r="Q21" s="10"/>
      <c r="R21" s="10"/>
      <c r="S21" s="10"/>
    </row>
    <row r="22" spans="1:19" x14ac:dyDescent="0.2">
      <c r="A22" s="80" t="s">
        <v>40</v>
      </c>
      <c r="B22" s="84">
        <f>Inputs!$E250</f>
        <v>33.742958336928282</v>
      </c>
      <c r="C22" s="84">
        <f>Inputs!$E262</f>
        <v>27.982180652941675</v>
      </c>
      <c r="D22" s="84">
        <f>Inputs!$E274</f>
        <v>24.702209970641373</v>
      </c>
      <c r="E22" s="84">
        <f>Inputs!$E286</f>
        <v>23.039857186496054</v>
      </c>
      <c r="F22" s="84">
        <f>Inputs!$E298</f>
        <v>27.643477496770263</v>
      </c>
      <c r="G22" s="84">
        <f>Inputs!$E310</f>
        <v>28.888974522657207</v>
      </c>
      <c r="H22" s="84">
        <f>Inputs!$E322</f>
        <v>28</v>
      </c>
      <c r="I22" s="10">
        <f>Inputs!$E334</f>
        <v>0</v>
      </c>
      <c r="J22" s="10">
        <f>Inputs!$E346</f>
        <v>0</v>
      </c>
      <c r="K22" s="10">
        <f>Inputs!$E358</f>
        <v>0</v>
      </c>
      <c r="L22" s="10">
        <f>Inputs!$E370</f>
        <v>0</v>
      </c>
      <c r="N22" s="10"/>
      <c r="O22" s="10"/>
      <c r="P22" s="10"/>
      <c r="Q22" s="10"/>
      <c r="R22" s="10"/>
      <c r="S22" s="10"/>
    </row>
    <row r="23" spans="1:19" ht="3.95" customHeight="1" x14ac:dyDescent="0.2">
      <c r="A23" s="80"/>
      <c r="B23" s="80"/>
      <c r="C23" s="80"/>
      <c r="D23" s="80"/>
      <c r="E23" s="80"/>
      <c r="F23" s="80"/>
      <c r="G23" s="80"/>
      <c r="H23" s="80"/>
      <c r="N23" s="10"/>
      <c r="O23" s="10"/>
      <c r="P23" s="10"/>
      <c r="Q23" s="10"/>
      <c r="R23" s="10"/>
      <c r="S23" s="10"/>
    </row>
    <row r="24" spans="1:19" x14ac:dyDescent="0.2">
      <c r="A24" s="80" t="s">
        <v>52</v>
      </c>
      <c r="B24" s="84">
        <f t="shared" ref="B24:L24" si="0">AVERAGE(B11:B22)</f>
        <v>37.12669232988803</v>
      </c>
      <c r="C24" s="84">
        <f t="shared" si="0"/>
        <v>31.767320936588987</v>
      </c>
      <c r="D24" s="84">
        <f t="shared" si="0"/>
        <v>23.98808380793955</v>
      </c>
      <c r="E24" s="84">
        <f t="shared" si="0"/>
        <v>21.845051387960471</v>
      </c>
      <c r="F24" s="84">
        <f t="shared" si="0"/>
        <v>21.847434271034938</v>
      </c>
      <c r="G24" s="84">
        <f t="shared" si="0"/>
        <v>24.958289350416653</v>
      </c>
      <c r="H24" s="84">
        <f t="shared" si="0"/>
        <v>26.049182193304304</v>
      </c>
      <c r="I24" s="10">
        <f t="shared" si="0"/>
        <v>1.8400056663992934</v>
      </c>
      <c r="J24" s="10">
        <f t="shared" si="0"/>
        <v>0</v>
      </c>
      <c r="K24" s="10">
        <f t="shared" si="0"/>
        <v>0</v>
      </c>
      <c r="L24" s="10">
        <f t="shared" si="0"/>
        <v>0</v>
      </c>
      <c r="N24" s="10"/>
      <c r="O24" s="10"/>
      <c r="P24" s="10"/>
      <c r="Q24" s="10"/>
      <c r="R24" s="10"/>
      <c r="S24" s="10"/>
    </row>
    <row r="25" spans="1:19" ht="3.95" customHeight="1" x14ac:dyDescent="0.2"/>
    <row r="26" spans="1:19" hidden="1" x14ac:dyDescent="0.2"/>
    <row r="27" spans="1:19" hidden="1" x14ac:dyDescent="0.2"/>
    <row r="28" spans="1:19" hidden="1" x14ac:dyDescent="0.2"/>
    <row r="29" spans="1:19" ht="18" x14ac:dyDescent="0.25">
      <c r="A29" s="75" t="s">
        <v>82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x14ac:dyDescent="0.2">
      <c r="A30" s="80"/>
      <c r="B30" s="81">
        <f t="shared" ref="B30:L30" si="1">B$10</f>
        <v>2010</v>
      </c>
      <c r="C30" s="81">
        <f t="shared" si="1"/>
        <v>2011</v>
      </c>
      <c r="D30" s="81">
        <f t="shared" si="1"/>
        <v>2012</v>
      </c>
      <c r="E30" s="81">
        <f t="shared" si="1"/>
        <v>2013</v>
      </c>
      <c r="F30" s="81">
        <f t="shared" si="1"/>
        <v>2014</v>
      </c>
      <c r="G30" s="81">
        <f t="shared" si="1"/>
        <v>2015</v>
      </c>
      <c r="H30" s="81">
        <f t="shared" si="1"/>
        <v>2016</v>
      </c>
      <c r="I30" s="81">
        <f t="shared" si="1"/>
        <v>2017</v>
      </c>
      <c r="J30" s="81">
        <f t="shared" si="1"/>
        <v>2018</v>
      </c>
      <c r="K30" s="81">
        <f t="shared" si="1"/>
        <v>2019</v>
      </c>
      <c r="L30" s="81">
        <f t="shared" si="1"/>
        <v>2020</v>
      </c>
      <c r="M30" s="80"/>
      <c r="N30" s="82" t="s">
        <v>52</v>
      </c>
      <c r="O30" s="82" t="s">
        <v>56</v>
      </c>
      <c r="P30" s="82"/>
      <c r="Q30" s="82"/>
      <c r="R30" s="82"/>
      <c r="S30" s="82"/>
    </row>
    <row r="31" spans="1:19" x14ac:dyDescent="0.2">
      <c r="A31" s="80" t="s">
        <v>29</v>
      </c>
      <c r="B31" s="83">
        <f t="shared" ref="B31:L31" si="2">IF(B$24=0,0,B11/B$24)</f>
        <v>0.96009738225553853</v>
      </c>
      <c r="C31" s="83">
        <f t="shared" si="2"/>
        <v>1.0440086139416025</v>
      </c>
      <c r="D31" s="83">
        <f t="shared" si="2"/>
        <v>1.024434094235783</v>
      </c>
      <c r="E31" s="83">
        <f t="shared" si="2"/>
        <v>1.0077707487424421</v>
      </c>
      <c r="F31" s="83">
        <f t="shared" si="2"/>
        <v>0.94774107431031407</v>
      </c>
      <c r="G31" s="83">
        <f t="shared" si="2"/>
        <v>0.98046266125369186</v>
      </c>
      <c r="H31" s="83">
        <f t="shared" si="2"/>
        <v>1.1993299067182921</v>
      </c>
      <c r="I31" s="83">
        <f t="shared" si="2"/>
        <v>12</v>
      </c>
      <c r="J31" s="83">
        <f t="shared" si="2"/>
        <v>0</v>
      </c>
      <c r="K31" s="83">
        <f t="shared" si="2"/>
        <v>0</v>
      </c>
      <c r="L31" s="83">
        <f t="shared" si="2"/>
        <v>0</v>
      </c>
      <c r="M31" s="80"/>
      <c r="N31" s="83">
        <f t="shared" ref="N31:N42" si="3">AVERAGE($B31:$H31)</f>
        <v>1.023406354493952</v>
      </c>
      <c r="O31" s="83">
        <f t="shared" ref="O31:O42" si="4">STDEV($B31:$H31)</f>
        <v>8.4849375481927003E-2</v>
      </c>
      <c r="P31" s="83"/>
      <c r="Q31" s="83"/>
      <c r="R31" s="83"/>
      <c r="S31" s="83"/>
    </row>
    <row r="32" spans="1:19" x14ac:dyDescent="0.2">
      <c r="A32" s="80" t="s">
        <v>30</v>
      </c>
      <c r="B32" s="83">
        <f t="shared" ref="B32:L39" si="5">IF(B$24=0,0,B12/B$24)</f>
        <v>0.95668238068078804</v>
      </c>
      <c r="C32" s="83">
        <f t="shared" si="5"/>
        <v>1.002251012949583</v>
      </c>
      <c r="D32" s="83">
        <f t="shared" si="5"/>
        <v>1.019341473755939</v>
      </c>
      <c r="E32" s="83">
        <f t="shared" si="5"/>
        <v>1.0188382776571758</v>
      </c>
      <c r="F32" s="83">
        <f t="shared" si="5"/>
        <v>1.0138381335019189</v>
      </c>
      <c r="G32" s="83">
        <f t="shared" si="5"/>
        <v>0.93012053297817343</v>
      </c>
      <c r="H32" s="83">
        <f t="shared" si="5"/>
        <v>1.1874032277793594</v>
      </c>
      <c r="I32" s="83">
        <f t="shared" si="5"/>
        <v>0</v>
      </c>
      <c r="J32" s="83">
        <f t="shared" si="5"/>
        <v>0</v>
      </c>
      <c r="K32" s="83">
        <f t="shared" si="5"/>
        <v>0</v>
      </c>
      <c r="L32" s="83">
        <f t="shared" si="5"/>
        <v>0</v>
      </c>
      <c r="M32" s="80"/>
      <c r="N32" s="83">
        <f t="shared" si="3"/>
        <v>1.0183535770432768</v>
      </c>
      <c r="O32" s="83">
        <f t="shared" si="4"/>
        <v>8.2104692938480814E-2</v>
      </c>
      <c r="P32" s="83"/>
      <c r="Q32" s="83"/>
      <c r="R32" s="83"/>
      <c r="S32" s="83"/>
    </row>
    <row r="33" spans="1:19" x14ac:dyDescent="0.2">
      <c r="A33" s="80" t="s">
        <v>31</v>
      </c>
      <c r="B33" s="83">
        <f t="shared" si="5"/>
        <v>0.89389170082983116</v>
      </c>
      <c r="C33" s="83">
        <f t="shared" si="5"/>
        <v>1.0063386070600502</v>
      </c>
      <c r="D33" s="83">
        <f t="shared" si="5"/>
        <v>1.0353016955600158</v>
      </c>
      <c r="E33" s="83">
        <f t="shared" si="5"/>
        <v>1.0250953136003436</v>
      </c>
      <c r="F33" s="83">
        <f t="shared" si="5"/>
        <v>1.0107177795677198</v>
      </c>
      <c r="G33" s="83">
        <f t="shared" si="5"/>
        <v>0.96634430602634536</v>
      </c>
      <c r="H33" s="83">
        <f t="shared" si="5"/>
        <v>1.0901642244133958</v>
      </c>
      <c r="I33" s="83">
        <f t="shared" si="5"/>
        <v>0</v>
      </c>
      <c r="J33" s="83">
        <f t="shared" si="5"/>
        <v>0</v>
      </c>
      <c r="K33" s="83">
        <f t="shared" si="5"/>
        <v>0</v>
      </c>
      <c r="L33" s="83">
        <f t="shared" si="5"/>
        <v>0</v>
      </c>
      <c r="M33" s="80"/>
      <c r="N33" s="83">
        <f t="shared" si="3"/>
        <v>1.0039790895796716</v>
      </c>
      <c r="O33" s="83">
        <f t="shared" si="4"/>
        <v>6.1157536179059405E-2</v>
      </c>
      <c r="P33" s="83"/>
      <c r="Q33" s="83"/>
      <c r="R33" s="83"/>
      <c r="S33" s="83"/>
    </row>
    <row r="34" spans="1:19" x14ac:dyDescent="0.2">
      <c r="A34" s="80" t="s">
        <v>32</v>
      </c>
      <c r="B34" s="83">
        <f t="shared" si="5"/>
        <v>1.1049072611216915</v>
      </c>
      <c r="C34" s="83">
        <f t="shared" si="5"/>
        <v>0.87561517825067159</v>
      </c>
      <c r="D34" s="83">
        <f t="shared" si="5"/>
        <v>1.0245214860729561</v>
      </c>
      <c r="E34" s="83">
        <f t="shared" si="5"/>
        <v>1.0149515120573207</v>
      </c>
      <c r="F34" s="83">
        <f t="shared" si="5"/>
        <v>0.99772906895441593</v>
      </c>
      <c r="G34" s="83">
        <f t="shared" si="5"/>
        <v>0.90483187964302225</v>
      </c>
      <c r="H34" s="83">
        <f t="shared" si="5"/>
        <v>0.98842746326138486</v>
      </c>
      <c r="I34" s="83">
        <f t="shared" si="5"/>
        <v>0</v>
      </c>
      <c r="J34" s="83">
        <f t="shared" si="5"/>
        <v>0</v>
      </c>
      <c r="K34" s="83">
        <f t="shared" si="5"/>
        <v>0</v>
      </c>
      <c r="L34" s="83">
        <f t="shared" si="5"/>
        <v>0</v>
      </c>
      <c r="M34" s="80"/>
      <c r="N34" s="83">
        <f t="shared" si="3"/>
        <v>0.98728340705163753</v>
      </c>
      <c r="O34" s="83">
        <f t="shared" si="4"/>
        <v>7.6774603030400568E-2</v>
      </c>
      <c r="P34" s="83"/>
      <c r="Q34" s="83"/>
      <c r="R34" s="83"/>
      <c r="S34" s="83"/>
    </row>
    <row r="35" spans="1:19" x14ac:dyDescent="0.2">
      <c r="A35" s="80" t="s">
        <v>33</v>
      </c>
      <c r="B35" s="83">
        <f t="shared" si="5"/>
        <v>1.4660713644985679</v>
      </c>
      <c r="C35" s="83">
        <f t="shared" si="5"/>
        <v>0.89875087889880245</v>
      </c>
      <c r="D35" s="83">
        <f t="shared" si="5"/>
        <v>1.1008311576887602</v>
      </c>
      <c r="E35" s="83">
        <f t="shared" si="5"/>
        <v>1.0020033865984017</v>
      </c>
      <c r="F35" s="83">
        <f t="shared" si="5"/>
        <v>0.88687954019949355</v>
      </c>
      <c r="G35" s="83">
        <f t="shared" si="5"/>
        <v>0.87520948976405311</v>
      </c>
      <c r="H35" s="83">
        <f t="shared" si="5"/>
        <v>0.9835075455900032</v>
      </c>
      <c r="I35" s="83">
        <f t="shared" si="5"/>
        <v>0</v>
      </c>
      <c r="J35" s="83">
        <f t="shared" si="5"/>
        <v>0</v>
      </c>
      <c r="K35" s="83">
        <f t="shared" si="5"/>
        <v>0</v>
      </c>
      <c r="L35" s="83">
        <f t="shared" si="5"/>
        <v>0</v>
      </c>
      <c r="M35" s="80"/>
      <c r="N35" s="83">
        <f t="shared" si="3"/>
        <v>1.0304647661768689</v>
      </c>
      <c r="O35" s="83">
        <f t="shared" si="4"/>
        <v>0.20808212894730332</v>
      </c>
      <c r="P35" s="83"/>
      <c r="Q35" s="83"/>
      <c r="R35" s="83"/>
      <c r="S35" s="83"/>
    </row>
    <row r="36" spans="1:19" x14ac:dyDescent="0.2">
      <c r="A36" s="80" t="s">
        <v>34</v>
      </c>
      <c r="B36" s="83">
        <f t="shared" si="5"/>
        <v>1.1734435857632755</v>
      </c>
      <c r="C36" s="83">
        <f t="shared" si="5"/>
        <v>0.94523291053407688</v>
      </c>
      <c r="D36" s="83">
        <f t="shared" si="5"/>
        <v>1.0991580610209695</v>
      </c>
      <c r="E36" s="83">
        <f t="shared" si="5"/>
        <v>1.1902579963747346</v>
      </c>
      <c r="F36" s="83">
        <f t="shared" si="5"/>
        <v>0.96567184931239092</v>
      </c>
      <c r="G36" s="83">
        <f t="shared" si="5"/>
        <v>0.98480328364844627</v>
      </c>
      <c r="H36" s="83">
        <f t="shared" si="5"/>
        <v>1.0884658318995544</v>
      </c>
      <c r="I36" s="83">
        <f t="shared" si="5"/>
        <v>0</v>
      </c>
      <c r="J36" s="83">
        <f t="shared" si="5"/>
        <v>0</v>
      </c>
      <c r="K36" s="83">
        <f t="shared" si="5"/>
        <v>0</v>
      </c>
      <c r="L36" s="83">
        <f t="shared" si="5"/>
        <v>0</v>
      </c>
      <c r="M36" s="80"/>
      <c r="N36" s="83">
        <f t="shared" si="3"/>
        <v>1.0638619312219213</v>
      </c>
      <c r="O36" s="83">
        <f t="shared" si="4"/>
        <v>9.9832926679515599E-2</v>
      </c>
      <c r="P36" s="83"/>
      <c r="Q36" s="83"/>
      <c r="R36" s="83"/>
      <c r="S36" s="83"/>
    </row>
    <row r="37" spans="1:19" x14ac:dyDescent="0.2">
      <c r="A37" s="80" t="s">
        <v>35</v>
      </c>
      <c r="B37" s="83">
        <f t="shared" si="5"/>
        <v>0.98496806215662891</v>
      </c>
      <c r="C37" s="83">
        <f t="shared" si="5"/>
        <v>0.85850668241791539</v>
      </c>
      <c r="D37" s="83">
        <f t="shared" si="5"/>
        <v>1.0230813845783044</v>
      </c>
      <c r="E37" s="83">
        <f t="shared" si="5"/>
        <v>0.93792990851786318</v>
      </c>
      <c r="F37" s="83">
        <f t="shared" si="5"/>
        <v>0.87901203598220534</v>
      </c>
      <c r="G37" s="83">
        <f t="shared" si="5"/>
        <v>0.92088801250752172</v>
      </c>
      <c r="H37" s="83">
        <f t="shared" si="5"/>
        <v>0.89180925050522386</v>
      </c>
      <c r="I37" s="83">
        <f t="shared" si="5"/>
        <v>0</v>
      </c>
      <c r="J37" s="83">
        <f t="shared" si="5"/>
        <v>0</v>
      </c>
      <c r="K37" s="83">
        <f t="shared" si="5"/>
        <v>0</v>
      </c>
      <c r="L37" s="83">
        <f t="shared" si="5"/>
        <v>0</v>
      </c>
      <c r="M37" s="80"/>
      <c r="N37" s="83">
        <f t="shared" si="3"/>
        <v>0.92802790523795176</v>
      </c>
      <c r="O37" s="83">
        <f t="shared" si="4"/>
        <v>5.9124050314749217E-2</v>
      </c>
      <c r="P37" s="83"/>
      <c r="Q37" s="83"/>
      <c r="R37" s="83"/>
      <c r="S37" s="83"/>
    </row>
    <row r="38" spans="1:19" x14ac:dyDescent="0.2">
      <c r="A38" s="80" t="s">
        <v>36</v>
      </c>
      <c r="B38" s="83">
        <f t="shared" si="5"/>
        <v>0.86324062395086087</v>
      </c>
      <c r="C38" s="83">
        <f t="shared" si="5"/>
        <v>1.3732644142095363</v>
      </c>
      <c r="D38" s="83">
        <f t="shared" si="5"/>
        <v>0.836628672390894</v>
      </c>
      <c r="E38" s="83">
        <f t="shared" si="5"/>
        <v>0.86661720142566923</v>
      </c>
      <c r="F38" s="83">
        <f t="shared" si="5"/>
        <v>0.80742488116166589</v>
      </c>
      <c r="G38" s="83">
        <f t="shared" si="5"/>
        <v>1.1002889299230725</v>
      </c>
      <c r="H38" s="83">
        <f t="shared" si="5"/>
        <v>0.81192954204015488</v>
      </c>
      <c r="I38" s="83">
        <f t="shared" si="5"/>
        <v>0</v>
      </c>
      <c r="J38" s="83">
        <f t="shared" si="5"/>
        <v>0</v>
      </c>
      <c r="K38" s="83">
        <f t="shared" si="5"/>
        <v>0</v>
      </c>
      <c r="L38" s="83">
        <f t="shared" si="5"/>
        <v>0</v>
      </c>
      <c r="M38" s="80"/>
      <c r="N38" s="83">
        <f t="shared" si="3"/>
        <v>0.95134203787169347</v>
      </c>
      <c r="O38" s="83">
        <f t="shared" si="4"/>
        <v>0.21152264400508011</v>
      </c>
      <c r="P38" s="83"/>
      <c r="Q38" s="83"/>
      <c r="R38" s="83"/>
      <c r="S38" s="83"/>
    </row>
    <row r="39" spans="1:19" x14ac:dyDescent="0.2">
      <c r="A39" s="80" t="s">
        <v>37</v>
      </c>
      <c r="B39" s="83">
        <f t="shared" si="5"/>
        <v>0.86226957588621833</v>
      </c>
      <c r="C39" s="83">
        <f t="shared" si="5"/>
        <v>1.0947793077006565</v>
      </c>
      <c r="D39" s="83">
        <f t="shared" si="5"/>
        <v>0.99903471689389889</v>
      </c>
      <c r="E39" s="83">
        <f t="shared" si="5"/>
        <v>0.99759870657923833</v>
      </c>
      <c r="F39" s="83">
        <f t="shared" si="5"/>
        <v>0.97955387249273962</v>
      </c>
      <c r="G39" s="83">
        <f t="shared" si="5"/>
        <v>1.1085274529525415</v>
      </c>
      <c r="H39" s="83">
        <f t="shared" si="5"/>
        <v>0.95778409540276777</v>
      </c>
      <c r="I39" s="83">
        <f t="shared" si="5"/>
        <v>0</v>
      </c>
      <c r="J39" s="83">
        <f t="shared" si="5"/>
        <v>0</v>
      </c>
      <c r="K39" s="83">
        <f t="shared" si="5"/>
        <v>0</v>
      </c>
      <c r="L39" s="83">
        <f t="shared" si="5"/>
        <v>0</v>
      </c>
      <c r="M39" s="80"/>
      <c r="N39" s="83">
        <f t="shared" si="3"/>
        <v>0.99993538970115148</v>
      </c>
      <c r="O39" s="83">
        <f t="shared" si="4"/>
        <v>8.3604117153684737E-2</v>
      </c>
      <c r="P39" s="83"/>
      <c r="Q39" s="83"/>
      <c r="R39" s="83"/>
      <c r="S39" s="83"/>
    </row>
    <row r="40" spans="1:19" x14ac:dyDescent="0.2">
      <c r="A40" s="80" t="s">
        <v>38</v>
      </c>
      <c r="B40" s="83">
        <f t="shared" ref="B40:L40" si="6">IF(B$24=0,0,B20/B$24)</f>
        <v>0.91334875269311011</v>
      </c>
      <c r="C40" s="83">
        <f t="shared" si="6"/>
        <v>1.0872067684577831</v>
      </c>
      <c r="D40" s="83">
        <f t="shared" si="6"/>
        <v>0.8443003370592852</v>
      </c>
      <c r="E40" s="83">
        <f t="shared" si="6"/>
        <v>0.95281369707634844</v>
      </c>
      <c r="F40" s="83">
        <f t="shared" si="6"/>
        <v>1.2223008315242889</v>
      </c>
      <c r="G40" s="83">
        <f t="shared" si="6"/>
        <v>1.0601013223266824</v>
      </c>
      <c r="H40" s="83">
        <f t="shared" si="6"/>
        <v>0.88173285727140338</v>
      </c>
      <c r="I40" s="83">
        <f t="shared" si="6"/>
        <v>0</v>
      </c>
      <c r="J40" s="83">
        <f t="shared" si="6"/>
        <v>0</v>
      </c>
      <c r="K40" s="83">
        <f t="shared" si="6"/>
        <v>0</v>
      </c>
      <c r="L40" s="83">
        <f t="shared" si="6"/>
        <v>0</v>
      </c>
      <c r="M40" s="80"/>
      <c r="N40" s="83">
        <f t="shared" si="3"/>
        <v>0.994543509486986</v>
      </c>
      <c r="O40" s="83">
        <f t="shared" si="4"/>
        <v>0.13440667395266295</v>
      </c>
      <c r="P40" s="83"/>
      <c r="Q40" s="83"/>
      <c r="R40" s="83"/>
      <c r="S40" s="83"/>
    </row>
    <row r="41" spans="1:19" x14ac:dyDescent="0.2">
      <c r="A41" s="80" t="s">
        <v>39</v>
      </c>
      <c r="B41" s="83">
        <f t="shared" ref="B41:L42" si="7">IF(B$24=0,0,B21/B$24)</f>
        <v>0.91221950554889342</v>
      </c>
      <c r="C41" s="83">
        <f t="shared" si="7"/>
        <v>0.9331976400410672</v>
      </c>
      <c r="D41" s="83">
        <f t="shared" si="7"/>
        <v>0.96359688290192913</v>
      </c>
      <c r="E41" s="83">
        <f t="shared" si="7"/>
        <v>0.93142867650697014</v>
      </c>
      <c r="F41" s="83">
        <f t="shared" si="7"/>
        <v>1.0238346444753599</v>
      </c>
      <c r="G41" s="83">
        <f t="shared" si="7"/>
        <v>1.0109319613991241</v>
      </c>
      <c r="H41" s="83">
        <f t="shared" si="7"/>
        <v>0.84455626425212271</v>
      </c>
      <c r="I41" s="83">
        <f t="shared" si="7"/>
        <v>0</v>
      </c>
      <c r="J41" s="83">
        <f t="shared" si="7"/>
        <v>0</v>
      </c>
      <c r="K41" s="83">
        <f t="shared" si="7"/>
        <v>0</v>
      </c>
      <c r="L41" s="83">
        <f t="shared" si="7"/>
        <v>0</v>
      </c>
      <c r="M41" s="80"/>
      <c r="N41" s="83">
        <f t="shared" si="3"/>
        <v>0.94568079644649516</v>
      </c>
      <c r="O41" s="83">
        <f t="shared" si="4"/>
        <v>6.1089423197951152E-2</v>
      </c>
      <c r="P41" s="83"/>
      <c r="Q41" s="83"/>
      <c r="R41" s="83"/>
      <c r="S41" s="83"/>
    </row>
    <row r="42" spans="1:19" x14ac:dyDescent="0.2">
      <c r="A42" s="80" t="s">
        <v>40</v>
      </c>
      <c r="B42" s="83">
        <f t="shared" si="7"/>
        <v>0.9088598046145967</v>
      </c>
      <c r="C42" s="83">
        <f t="shared" si="7"/>
        <v>0.88084798553825605</v>
      </c>
      <c r="D42" s="83">
        <f t="shared" si="7"/>
        <v>1.0297700378412662</v>
      </c>
      <c r="E42" s="83">
        <f t="shared" si="7"/>
        <v>1.0546945748634897</v>
      </c>
      <c r="F42" s="83">
        <f t="shared" si="7"/>
        <v>1.2652962885174872</v>
      </c>
      <c r="G42" s="83">
        <f t="shared" si="7"/>
        <v>1.1574901675773277</v>
      </c>
      <c r="H42" s="83">
        <f t="shared" si="7"/>
        <v>1.074889790866338</v>
      </c>
      <c r="I42" s="83">
        <f t="shared" si="7"/>
        <v>0</v>
      </c>
      <c r="J42" s="83">
        <f t="shared" si="7"/>
        <v>0</v>
      </c>
      <c r="K42" s="83">
        <f t="shared" si="7"/>
        <v>0</v>
      </c>
      <c r="L42" s="83">
        <f t="shared" si="7"/>
        <v>0</v>
      </c>
      <c r="M42" s="80"/>
      <c r="N42" s="83">
        <f t="shared" si="3"/>
        <v>1.0531212356883946</v>
      </c>
      <c r="O42" s="83">
        <f t="shared" si="4"/>
        <v>0.13380469849187349</v>
      </c>
      <c r="P42" s="83"/>
      <c r="Q42" s="83"/>
      <c r="R42" s="83"/>
      <c r="S42" s="83"/>
    </row>
    <row r="43" spans="1:19" ht="3.95" customHeight="1" x14ac:dyDescent="0.2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3"/>
      <c r="O43" s="83"/>
      <c r="P43" s="83"/>
      <c r="Q43" s="83"/>
      <c r="R43" s="83"/>
      <c r="S43" s="83"/>
    </row>
    <row r="44" spans="1:19" ht="12" thickBot="1" x14ac:dyDescent="0.25">
      <c r="A44" s="80" t="s">
        <v>52</v>
      </c>
      <c r="B44" s="83">
        <f t="shared" ref="B44:L44" si="8">AVERAGE(B31:B42)</f>
        <v>1</v>
      </c>
      <c r="C44" s="83">
        <f t="shared" si="8"/>
        <v>1</v>
      </c>
      <c r="D44" s="83">
        <f t="shared" si="8"/>
        <v>1.0000000000000002</v>
      </c>
      <c r="E44" s="83">
        <f t="shared" si="8"/>
        <v>0.99999999999999967</v>
      </c>
      <c r="F44" s="83">
        <f t="shared" si="8"/>
        <v>0.99999999999999989</v>
      </c>
      <c r="G44" s="83">
        <f t="shared" si="8"/>
        <v>1.0000000000000002</v>
      </c>
      <c r="H44" s="83">
        <f t="shared" si="8"/>
        <v>1.0000000000000002</v>
      </c>
      <c r="I44" s="84">
        <f t="shared" si="8"/>
        <v>1</v>
      </c>
      <c r="J44" s="84">
        <f t="shared" si="8"/>
        <v>0</v>
      </c>
      <c r="K44" s="84">
        <f t="shared" si="8"/>
        <v>0</v>
      </c>
      <c r="L44" s="84">
        <f t="shared" si="8"/>
        <v>0</v>
      </c>
      <c r="M44" s="80"/>
      <c r="N44" s="83"/>
      <c r="O44" s="83"/>
      <c r="P44" s="83"/>
      <c r="Q44" s="83"/>
    </row>
    <row r="45" spans="1:19" hidden="1" x14ac:dyDescent="0.2"/>
    <row r="46" spans="1:19" hidden="1" x14ac:dyDescent="0.2"/>
    <row r="47" spans="1:19" ht="12" thickBot="1" x14ac:dyDescent="0.25">
      <c r="G47" s="85" t="s">
        <v>90</v>
      </c>
      <c r="H47" s="86">
        <v>1.8</v>
      </c>
      <c r="Q47" s="3"/>
    </row>
    <row r="48" spans="1:19" ht="5.0999999999999996" customHeight="1" x14ac:dyDescent="0.2"/>
    <row r="49" spans="1:29" ht="18" x14ac:dyDescent="0.25">
      <c r="A49" s="75" t="s">
        <v>83</v>
      </c>
      <c r="N49" s="75" t="s">
        <v>91</v>
      </c>
      <c r="AA49" s="103" t="s">
        <v>92</v>
      </c>
      <c r="AB49" s="104"/>
      <c r="AC49" s="105"/>
    </row>
    <row r="50" spans="1:29" x14ac:dyDescent="0.2">
      <c r="B50" s="15">
        <f t="shared" ref="B50:L50" si="9">B$10</f>
        <v>2010</v>
      </c>
      <c r="C50" s="15">
        <f t="shared" si="9"/>
        <v>2011</v>
      </c>
      <c r="D50" s="15">
        <f t="shared" si="9"/>
        <v>2012</v>
      </c>
      <c r="E50" s="15">
        <f t="shared" si="9"/>
        <v>2013</v>
      </c>
      <c r="F50" s="15">
        <f t="shared" si="9"/>
        <v>2014</v>
      </c>
      <c r="G50" s="15">
        <f t="shared" si="9"/>
        <v>2015</v>
      </c>
      <c r="H50" s="15">
        <f t="shared" si="9"/>
        <v>2016</v>
      </c>
      <c r="I50" s="15">
        <f t="shared" si="9"/>
        <v>2017</v>
      </c>
      <c r="J50" s="15">
        <f t="shared" si="9"/>
        <v>2018</v>
      </c>
      <c r="K50" s="15">
        <f t="shared" si="9"/>
        <v>2019</v>
      </c>
      <c r="L50" s="15">
        <f t="shared" si="9"/>
        <v>2020</v>
      </c>
      <c r="O50" s="15">
        <f t="shared" ref="O50:Y50" si="10">B$10</f>
        <v>2010</v>
      </c>
      <c r="P50" s="15">
        <f t="shared" si="10"/>
        <v>2011</v>
      </c>
      <c r="Q50" s="15">
        <f t="shared" si="10"/>
        <v>2012</v>
      </c>
      <c r="R50" s="15">
        <f t="shared" si="10"/>
        <v>2013</v>
      </c>
      <c r="S50" s="15">
        <f t="shared" si="10"/>
        <v>2014</v>
      </c>
      <c r="T50" s="15">
        <f t="shared" si="10"/>
        <v>2015</v>
      </c>
      <c r="U50" s="15">
        <f t="shared" si="10"/>
        <v>2016</v>
      </c>
      <c r="V50" s="15">
        <f t="shared" si="10"/>
        <v>2017</v>
      </c>
      <c r="W50" s="15">
        <f t="shared" si="10"/>
        <v>2018</v>
      </c>
      <c r="X50" s="15">
        <f t="shared" si="10"/>
        <v>2019</v>
      </c>
      <c r="Y50" s="15">
        <f t="shared" si="10"/>
        <v>2020</v>
      </c>
      <c r="AA50" s="77" t="s">
        <v>60</v>
      </c>
      <c r="AB50" s="77" t="s">
        <v>70</v>
      </c>
      <c r="AC50" s="77" t="s">
        <v>71</v>
      </c>
    </row>
    <row r="51" spans="1:29" x14ac:dyDescent="0.2">
      <c r="A51" s="9" t="s">
        <v>29</v>
      </c>
      <c r="B51" s="10">
        <f>ABS(B31-$N31)/$O31</f>
        <v>0.74613362654505744</v>
      </c>
      <c r="C51" s="10">
        <f t="shared" ref="C51:H51" si="11">ABS(C31-$N31)/$O31</f>
        <v>0.2428097947761417</v>
      </c>
      <c r="D51" s="10">
        <f t="shared" si="11"/>
        <v>1.2112519815186178E-2</v>
      </c>
      <c r="E51" s="10">
        <f t="shared" si="11"/>
        <v>0.18427484778412195</v>
      </c>
      <c r="F51" s="10">
        <f t="shared" si="11"/>
        <v>0.89176001300981544</v>
      </c>
      <c r="G51" s="10">
        <f t="shared" si="11"/>
        <v>0.50611678632104018</v>
      </c>
      <c r="H51" s="10">
        <f t="shared" si="11"/>
        <v>2.0733629590687084</v>
      </c>
      <c r="I51" s="10"/>
      <c r="J51" s="10"/>
      <c r="K51" s="10"/>
      <c r="L51" s="10"/>
      <c r="N51" s="9" t="s">
        <v>29</v>
      </c>
      <c r="O51" s="9">
        <f t="shared" ref="O51:O62" si="12">IF(B51&lt;MaxInitialSD,1,0)</f>
        <v>1</v>
      </c>
      <c r="P51" s="9">
        <f t="shared" ref="P51:P62" si="13">IF(C51&lt;MaxInitialSD,1,0)</f>
        <v>1</v>
      </c>
      <c r="Q51" s="9">
        <f t="shared" ref="Q51:Q62" si="14">IF(D51&lt;MaxInitialSD,1,0)</f>
        <v>1</v>
      </c>
      <c r="R51" s="9">
        <f t="shared" ref="R51:R62" si="15">IF(E51&lt;MaxInitialSD,1,0)</f>
        <v>1</v>
      </c>
      <c r="S51" s="9">
        <f t="shared" ref="S51:S62" si="16">IF(F51&lt;MaxInitialSD,1,0)</f>
        <v>1</v>
      </c>
      <c r="T51" s="9">
        <f t="shared" ref="T51:T62" si="17">IF(G51&lt;MaxInitialSD,1,0)</f>
        <v>1</v>
      </c>
      <c r="U51" s="9">
        <f t="shared" ref="U51:U62" si="18">IF(H51&lt;MaxInitialSD,1,0)</f>
        <v>0</v>
      </c>
      <c r="AA51" s="78">
        <f t="shared" ref="AA51:AA62" si="19">SUMPRODUCT(B31:H31,O$65:U$65)/SUM(O$65:U$65)</f>
        <v>0.99010214463555779</v>
      </c>
      <c r="AB51" s="78">
        <f t="shared" ref="AB51:AB62" si="20">N31-($H$47*O31)</f>
        <v>0.87067747862648337</v>
      </c>
      <c r="AC51" s="78">
        <f t="shared" ref="AC51:AC62" si="21">N31+($H$47*O31)</f>
        <v>1.1761352303614205</v>
      </c>
    </row>
    <row r="52" spans="1:29" x14ac:dyDescent="0.2">
      <c r="A52" s="9" t="s">
        <v>30</v>
      </c>
      <c r="B52" s="10">
        <f t="shared" ref="B52:H52" si="22">ABS(B32-$N32)/$O32</f>
        <v>0.7511287620148287</v>
      </c>
      <c r="C52" s="10">
        <f t="shared" si="22"/>
        <v>0.19612233500171669</v>
      </c>
      <c r="D52" s="10">
        <f t="shared" si="22"/>
        <v>1.2032158909630218E-2</v>
      </c>
      <c r="E52" s="10">
        <f t="shared" si="22"/>
        <v>5.9034459121870475E-3</v>
      </c>
      <c r="F52" s="10">
        <f t="shared" si="22"/>
        <v>5.4996168668960621E-2</v>
      </c>
      <c r="G52" s="10">
        <f t="shared" si="22"/>
        <v>1.0746406923562137</v>
      </c>
      <c r="H52" s="10">
        <f t="shared" si="22"/>
        <v>2.0589523532199023</v>
      </c>
      <c r="I52" s="10"/>
      <c r="J52" s="10"/>
      <c r="K52" s="10"/>
      <c r="L52" s="10"/>
      <c r="N52" s="9" t="s">
        <v>30</v>
      </c>
      <c r="O52" s="9">
        <f t="shared" si="12"/>
        <v>1</v>
      </c>
      <c r="P52" s="9">
        <f t="shared" si="13"/>
        <v>1</v>
      </c>
      <c r="Q52" s="9">
        <f t="shared" si="14"/>
        <v>1</v>
      </c>
      <c r="R52" s="9">
        <f t="shared" si="15"/>
        <v>1</v>
      </c>
      <c r="S52" s="9">
        <f t="shared" si="16"/>
        <v>1</v>
      </c>
      <c r="T52" s="9">
        <f t="shared" si="17"/>
        <v>1</v>
      </c>
      <c r="U52" s="9">
        <f t="shared" si="18"/>
        <v>0</v>
      </c>
      <c r="AA52" s="78">
        <f t="shared" si="19"/>
        <v>0.99553460447330178</v>
      </c>
      <c r="AB52" s="78">
        <f t="shared" si="20"/>
        <v>0.87056512975401135</v>
      </c>
      <c r="AC52" s="78">
        <f t="shared" si="21"/>
        <v>1.1661420243325422</v>
      </c>
    </row>
    <row r="53" spans="1:29" x14ac:dyDescent="0.2">
      <c r="A53" s="9" t="s">
        <v>31</v>
      </c>
      <c r="B53" s="10">
        <f t="shared" ref="B53:H53" si="23">ABS(B33-$N33)/$O33</f>
        <v>1.8000625209544472</v>
      </c>
      <c r="C53" s="10">
        <f t="shared" si="23"/>
        <v>3.8580976733108757E-2</v>
      </c>
      <c r="D53" s="10">
        <f t="shared" si="23"/>
        <v>0.51216265299891506</v>
      </c>
      <c r="E53" s="10">
        <f t="shared" si="23"/>
        <v>0.34527591103158611</v>
      </c>
      <c r="F53" s="10">
        <f t="shared" si="23"/>
        <v>0.11018576628591389</v>
      </c>
      <c r="G53" s="10">
        <f t="shared" si="23"/>
        <v>0.61537442324585645</v>
      </c>
      <c r="H53" s="10">
        <f t="shared" si="23"/>
        <v>1.4092316371507831</v>
      </c>
      <c r="I53" s="10"/>
      <c r="J53" s="10"/>
      <c r="K53" s="10"/>
      <c r="L53" s="10"/>
      <c r="N53" s="9" t="s">
        <v>31</v>
      </c>
      <c r="O53" s="9">
        <f t="shared" si="12"/>
        <v>0</v>
      </c>
      <c r="P53" s="9">
        <f t="shared" si="13"/>
        <v>1</v>
      </c>
      <c r="Q53" s="9">
        <f t="shared" si="14"/>
        <v>1</v>
      </c>
      <c r="R53" s="9">
        <f t="shared" si="15"/>
        <v>1</v>
      </c>
      <c r="S53" s="9">
        <f t="shared" si="16"/>
        <v>1</v>
      </c>
      <c r="T53" s="9">
        <f t="shared" si="17"/>
        <v>1</v>
      </c>
      <c r="U53" s="9">
        <f t="shared" si="18"/>
        <v>1</v>
      </c>
      <c r="AA53" s="78">
        <f t="shared" si="19"/>
        <v>1.0093647736886062</v>
      </c>
      <c r="AB53" s="78">
        <f t="shared" si="20"/>
        <v>0.89389552445736475</v>
      </c>
      <c r="AC53" s="78">
        <f t="shared" si="21"/>
        <v>1.1140626547019785</v>
      </c>
    </row>
    <row r="54" spans="1:29" x14ac:dyDescent="0.2">
      <c r="A54" s="9" t="s">
        <v>32</v>
      </c>
      <c r="B54" s="10">
        <f t="shared" ref="B54:H54" si="24">ABS(B34-$N34)/$O34</f>
        <v>1.5320672387388081</v>
      </c>
      <c r="C54" s="10">
        <f t="shared" si="24"/>
        <v>1.4544943821689118</v>
      </c>
      <c r="D54" s="10">
        <f t="shared" si="24"/>
        <v>0.4850312154212425</v>
      </c>
      <c r="E54" s="10">
        <f t="shared" si="24"/>
        <v>0.3603809582021204</v>
      </c>
      <c r="F54" s="10">
        <f t="shared" si="24"/>
        <v>0.13605621508250867</v>
      </c>
      <c r="G54" s="10">
        <f t="shared" si="24"/>
        <v>1.0739427382772244</v>
      </c>
      <c r="H54" s="10">
        <f t="shared" si="24"/>
        <v>1.4901493001459366E-2</v>
      </c>
      <c r="I54" s="10"/>
      <c r="J54" s="10"/>
      <c r="K54" s="10"/>
      <c r="L54" s="10"/>
      <c r="N54" s="9" t="s">
        <v>32</v>
      </c>
      <c r="O54" s="9">
        <f t="shared" si="12"/>
        <v>1</v>
      </c>
      <c r="P54" s="9">
        <f t="shared" si="13"/>
        <v>1</v>
      </c>
      <c r="Q54" s="9">
        <f t="shared" si="14"/>
        <v>1</v>
      </c>
      <c r="R54" s="9">
        <f t="shared" si="15"/>
        <v>1</v>
      </c>
      <c r="S54" s="9">
        <f t="shared" si="16"/>
        <v>1</v>
      </c>
      <c r="T54" s="9">
        <f t="shared" si="17"/>
        <v>1</v>
      </c>
      <c r="U54" s="9">
        <f t="shared" si="18"/>
        <v>1</v>
      </c>
      <c r="AA54" s="78">
        <f t="shared" si="19"/>
        <v>0.98550848668192881</v>
      </c>
      <c r="AB54" s="78">
        <f t="shared" si="20"/>
        <v>0.84908912159691652</v>
      </c>
      <c r="AC54" s="78">
        <f t="shared" si="21"/>
        <v>1.1254776925063585</v>
      </c>
    </row>
    <row r="55" spans="1:29" x14ac:dyDescent="0.2">
      <c r="A55" s="9" t="s">
        <v>33</v>
      </c>
      <c r="B55" s="10">
        <f t="shared" ref="B55:H55" si="25">ABS(B35-$N35)/$O35</f>
        <v>2.0934358972846541</v>
      </c>
      <c r="C55" s="10">
        <f t="shared" si="25"/>
        <v>0.63298990617028383</v>
      </c>
      <c r="D55" s="10">
        <f t="shared" si="25"/>
        <v>0.33816643393585966</v>
      </c>
      <c r="E55" s="10">
        <f t="shared" si="25"/>
        <v>0.13677954816424912</v>
      </c>
      <c r="F55" s="10">
        <f t="shared" si="25"/>
        <v>0.69004112320351263</v>
      </c>
      <c r="G55" s="10">
        <f t="shared" si="25"/>
        <v>0.746124990157776</v>
      </c>
      <c r="H55" s="10">
        <f t="shared" si="25"/>
        <v>0.22566676352469259</v>
      </c>
      <c r="I55" s="10"/>
      <c r="J55" s="10"/>
      <c r="K55" s="10"/>
      <c r="L55" s="10"/>
      <c r="N55" s="9" t="s">
        <v>33</v>
      </c>
      <c r="O55" s="9">
        <f t="shared" si="12"/>
        <v>0</v>
      </c>
      <c r="P55" s="9">
        <f t="shared" si="13"/>
        <v>1</v>
      </c>
      <c r="Q55" s="9">
        <f t="shared" si="14"/>
        <v>1</v>
      </c>
      <c r="R55" s="9">
        <f t="shared" si="15"/>
        <v>1</v>
      </c>
      <c r="S55" s="9">
        <f t="shared" si="16"/>
        <v>1</v>
      </c>
      <c r="T55" s="9">
        <f t="shared" si="17"/>
        <v>1</v>
      </c>
      <c r="U55" s="9">
        <f t="shared" si="18"/>
        <v>1</v>
      </c>
      <c r="AA55" s="78">
        <f t="shared" si="19"/>
        <v>0.96623089356267711</v>
      </c>
      <c r="AB55" s="78">
        <f t="shared" si="20"/>
        <v>0.65591693407172291</v>
      </c>
      <c r="AC55" s="78">
        <f t="shared" si="21"/>
        <v>1.4050125982820147</v>
      </c>
    </row>
    <row r="56" spans="1:29" x14ac:dyDescent="0.2">
      <c r="A56" s="9" t="s">
        <v>34</v>
      </c>
      <c r="B56" s="10">
        <f t="shared" ref="B56:H56" si="26">ABS(B36-$N36)/$O36</f>
        <v>1.0976504264282865</v>
      </c>
      <c r="C56" s="10">
        <f t="shared" si="26"/>
        <v>1.1882754982098058</v>
      </c>
      <c r="D56" s="10">
        <f t="shared" si="26"/>
        <v>0.3535519890382065</v>
      </c>
      <c r="E56" s="10">
        <f t="shared" si="26"/>
        <v>1.2660759266185886</v>
      </c>
      <c r="F56" s="10">
        <f t="shared" si="26"/>
        <v>0.98354405881278939</v>
      </c>
      <c r="G56" s="10">
        <f t="shared" si="26"/>
        <v>0.79190954530732816</v>
      </c>
      <c r="H56" s="10">
        <f t="shared" si="26"/>
        <v>0.24645076024483081</v>
      </c>
      <c r="I56" s="10"/>
      <c r="J56" s="10"/>
      <c r="K56" s="10"/>
      <c r="L56" s="10"/>
      <c r="N56" s="9" t="s">
        <v>34</v>
      </c>
      <c r="O56" s="9">
        <f t="shared" si="12"/>
        <v>1</v>
      </c>
      <c r="P56" s="9">
        <f t="shared" si="13"/>
        <v>1</v>
      </c>
      <c r="Q56" s="9">
        <f t="shared" si="14"/>
        <v>1</v>
      </c>
      <c r="R56" s="9">
        <f t="shared" si="15"/>
        <v>1</v>
      </c>
      <c r="S56" s="9">
        <f t="shared" si="16"/>
        <v>1</v>
      </c>
      <c r="T56" s="9">
        <f t="shared" si="17"/>
        <v>1</v>
      </c>
      <c r="U56" s="9">
        <f t="shared" si="18"/>
        <v>1</v>
      </c>
      <c r="AA56" s="78">
        <f t="shared" si="19"/>
        <v>1.0599727975891353</v>
      </c>
      <c r="AB56" s="78">
        <f t="shared" si="20"/>
        <v>0.88416266319879322</v>
      </c>
      <c r="AC56" s="78">
        <f t="shared" si="21"/>
        <v>1.2435611992450495</v>
      </c>
    </row>
    <row r="57" spans="1:29" x14ac:dyDescent="0.2">
      <c r="A57" s="9" t="s">
        <v>35</v>
      </c>
      <c r="B57" s="10">
        <f t="shared" ref="B57:H57" si="27">ABS(B37-$N37)/$O37</f>
        <v>0.96306252050652785</v>
      </c>
      <c r="C57" s="10">
        <f t="shared" si="27"/>
        <v>1.1758535223811188</v>
      </c>
      <c r="D57" s="10">
        <f t="shared" si="27"/>
        <v>1.6076956641896443</v>
      </c>
      <c r="E57" s="10">
        <f t="shared" si="27"/>
        <v>0.16747843267160681</v>
      </c>
      <c r="F57" s="10">
        <f t="shared" si="27"/>
        <v>0.8290343607179903</v>
      </c>
      <c r="G57" s="10">
        <f t="shared" si="27"/>
        <v>0.12076122478789139</v>
      </c>
      <c r="H57" s="10">
        <f t="shared" si="27"/>
        <v>0.6125875094807689</v>
      </c>
      <c r="I57" s="10"/>
      <c r="J57" s="10"/>
      <c r="K57" s="10"/>
      <c r="L57" s="10"/>
      <c r="N57" s="9" t="s">
        <v>35</v>
      </c>
      <c r="O57" s="9">
        <f t="shared" si="12"/>
        <v>1</v>
      </c>
      <c r="P57" s="9">
        <f t="shared" si="13"/>
        <v>1</v>
      </c>
      <c r="Q57" s="9">
        <f t="shared" si="14"/>
        <v>1</v>
      </c>
      <c r="R57" s="9">
        <f t="shared" si="15"/>
        <v>1</v>
      </c>
      <c r="S57" s="9">
        <f t="shared" si="16"/>
        <v>1</v>
      </c>
      <c r="T57" s="9">
        <f t="shared" si="17"/>
        <v>1</v>
      </c>
      <c r="U57" s="9">
        <f t="shared" si="18"/>
        <v>1</v>
      </c>
      <c r="AA57" s="78">
        <f t="shared" si="19"/>
        <v>0.9402278353964737</v>
      </c>
      <c r="AB57" s="78">
        <f t="shared" si="20"/>
        <v>0.82160461467140311</v>
      </c>
      <c r="AC57" s="78">
        <f t="shared" si="21"/>
        <v>1.0344511958045004</v>
      </c>
    </row>
    <row r="58" spans="1:29" x14ac:dyDescent="0.2">
      <c r="A58" s="9" t="s">
        <v>36</v>
      </c>
      <c r="B58" s="10">
        <f t="shared" ref="B58:H58" si="28">ABS(B38-$N38)/$O38</f>
        <v>0.41651055533665071</v>
      </c>
      <c r="C58" s="10">
        <f t="shared" si="28"/>
        <v>1.9946912933241774</v>
      </c>
      <c r="D58" s="10">
        <f t="shared" si="28"/>
        <v>0.54232191555833809</v>
      </c>
      <c r="E58" s="10">
        <f t="shared" si="28"/>
        <v>0.40054735909971612</v>
      </c>
      <c r="F58" s="10">
        <f t="shared" si="28"/>
        <v>0.68038652498392149</v>
      </c>
      <c r="G58" s="10">
        <f t="shared" si="28"/>
        <v>0.70416523371276396</v>
      </c>
      <c r="H58" s="10">
        <f t="shared" si="28"/>
        <v>0.65909017205831799</v>
      </c>
      <c r="I58" s="10"/>
      <c r="J58" s="10"/>
      <c r="K58" s="10"/>
      <c r="L58" s="10"/>
      <c r="N58" s="9" t="s">
        <v>36</v>
      </c>
      <c r="O58" s="9">
        <f t="shared" si="12"/>
        <v>1</v>
      </c>
      <c r="P58" s="9">
        <f t="shared" si="13"/>
        <v>0</v>
      </c>
      <c r="Q58" s="9">
        <f t="shared" si="14"/>
        <v>1</v>
      </c>
      <c r="R58" s="9">
        <f t="shared" si="15"/>
        <v>1</v>
      </c>
      <c r="S58" s="9">
        <f t="shared" si="16"/>
        <v>1</v>
      </c>
      <c r="T58" s="9">
        <f t="shared" si="17"/>
        <v>1</v>
      </c>
      <c r="U58" s="9">
        <f t="shared" si="18"/>
        <v>1</v>
      </c>
      <c r="AA58" s="78">
        <f t="shared" si="19"/>
        <v>0.90273992122532531</v>
      </c>
      <c r="AB58" s="78">
        <f t="shared" si="20"/>
        <v>0.57060127866254928</v>
      </c>
      <c r="AC58" s="78">
        <f t="shared" si="21"/>
        <v>1.3320827970808375</v>
      </c>
    </row>
    <row r="59" spans="1:29" x14ac:dyDescent="0.2">
      <c r="A59" s="9" t="s">
        <v>37</v>
      </c>
      <c r="B59" s="10">
        <f t="shared" ref="B59:H59" si="29">ABS(B39-$N39)/$O39</f>
        <v>1.6466391668471283</v>
      </c>
      <c r="C59" s="10">
        <f t="shared" si="29"/>
        <v>1.1344407575665054</v>
      </c>
      <c r="D59" s="10">
        <f t="shared" si="29"/>
        <v>1.0773067618152504E-2</v>
      </c>
      <c r="E59" s="10">
        <f t="shared" si="29"/>
        <v>2.7949378588829059E-2</v>
      </c>
      <c r="F59" s="10">
        <f t="shared" si="29"/>
        <v>0.24378604669606957</v>
      </c>
      <c r="G59" s="10">
        <f t="shared" si="29"/>
        <v>1.2988841572451673</v>
      </c>
      <c r="H59" s="10">
        <f t="shared" si="29"/>
        <v>0.50417725506148658</v>
      </c>
      <c r="I59" s="10"/>
      <c r="J59" s="10"/>
      <c r="K59" s="10"/>
      <c r="L59" s="10"/>
      <c r="N59" s="9" t="s">
        <v>37</v>
      </c>
      <c r="O59" s="9">
        <f t="shared" si="12"/>
        <v>1</v>
      </c>
      <c r="P59" s="9">
        <f t="shared" si="13"/>
        <v>1</v>
      </c>
      <c r="Q59" s="9">
        <f t="shared" si="14"/>
        <v>1</v>
      </c>
      <c r="R59" s="9">
        <f t="shared" si="15"/>
        <v>1</v>
      </c>
      <c r="S59" s="9">
        <f t="shared" si="16"/>
        <v>1</v>
      </c>
      <c r="T59" s="9">
        <f t="shared" si="17"/>
        <v>1</v>
      </c>
      <c r="U59" s="9">
        <f t="shared" si="18"/>
        <v>1</v>
      </c>
      <c r="AA59" s="78">
        <f t="shared" si="19"/>
        <v>1.0211786872296045</v>
      </c>
      <c r="AB59" s="78">
        <f t="shared" si="20"/>
        <v>0.84944797882451895</v>
      </c>
      <c r="AC59" s="78">
        <f t="shared" si="21"/>
        <v>1.1504228005777839</v>
      </c>
    </row>
    <row r="60" spans="1:29" x14ac:dyDescent="0.2">
      <c r="A60" s="9" t="s">
        <v>38</v>
      </c>
      <c r="B60" s="10">
        <f t="shared" ref="B60:H60" si="30">ABS(B40-$N40)/$O40</f>
        <v>0.60409765680588223</v>
      </c>
      <c r="C60" s="10">
        <f t="shared" si="30"/>
        <v>0.68942453708386831</v>
      </c>
      <c r="D60" s="10">
        <f t="shared" si="30"/>
        <v>1.117825238950674</v>
      </c>
      <c r="E60" s="10">
        <f t="shared" si="30"/>
        <v>0.31047425833433312</v>
      </c>
      <c r="F60" s="10">
        <f t="shared" si="30"/>
        <v>1.6945387854588039</v>
      </c>
      <c r="G60" s="10">
        <f t="shared" si="30"/>
        <v>0.48775712478969163</v>
      </c>
      <c r="H60" s="10">
        <f t="shared" si="30"/>
        <v>0.83932329324147781</v>
      </c>
      <c r="I60" s="10"/>
      <c r="J60" s="10"/>
      <c r="K60" s="10"/>
      <c r="L60" s="10"/>
      <c r="N60" s="9" t="s">
        <v>38</v>
      </c>
      <c r="O60" s="9">
        <f t="shared" si="12"/>
        <v>1</v>
      </c>
      <c r="P60" s="9">
        <f t="shared" si="13"/>
        <v>1</v>
      </c>
      <c r="Q60" s="9">
        <f t="shared" si="14"/>
        <v>1</v>
      </c>
      <c r="R60" s="9">
        <f t="shared" si="15"/>
        <v>1</v>
      </c>
      <c r="S60" s="9">
        <f t="shared" si="16"/>
        <v>1</v>
      </c>
      <c r="T60" s="9">
        <f t="shared" si="17"/>
        <v>1</v>
      </c>
      <c r="U60" s="9">
        <f t="shared" si="18"/>
        <v>1</v>
      </c>
      <c r="AA60" s="78">
        <f t="shared" si="19"/>
        <v>1.0198790469966512</v>
      </c>
      <c r="AB60" s="78">
        <f t="shared" si="20"/>
        <v>0.75261149637219271</v>
      </c>
      <c r="AC60" s="78">
        <f t="shared" si="21"/>
        <v>1.2364755226017794</v>
      </c>
    </row>
    <row r="61" spans="1:29" x14ac:dyDescent="0.2">
      <c r="A61" s="9" t="s">
        <v>39</v>
      </c>
      <c r="B61" s="10">
        <f t="shared" ref="B61:H61" si="31">ABS(B41-$N41)/$O41</f>
        <v>0.54774278665515352</v>
      </c>
      <c r="C61" s="10">
        <f t="shared" si="31"/>
        <v>0.20434235178450058</v>
      </c>
      <c r="D61" s="10">
        <f t="shared" si="31"/>
        <v>0.29327640559609741</v>
      </c>
      <c r="E61" s="10">
        <f t="shared" si="31"/>
        <v>0.23329930442039296</v>
      </c>
      <c r="F61" s="10">
        <f t="shared" si="31"/>
        <v>1.2793351768213435</v>
      </c>
      <c r="G61" s="10">
        <f t="shared" si="31"/>
        <v>1.0681254059510807</v>
      </c>
      <c r="H61" s="10">
        <f t="shared" si="31"/>
        <v>1.6553525455084672</v>
      </c>
      <c r="I61" s="10"/>
      <c r="J61" s="10"/>
      <c r="K61" s="10"/>
      <c r="L61" s="10"/>
      <c r="N61" s="9" t="s">
        <v>39</v>
      </c>
      <c r="O61" s="9">
        <f t="shared" si="12"/>
        <v>1</v>
      </c>
      <c r="P61" s="9">
        <f t="shared" si="13"/>
        <v>1</v>
      </c>
      <c r="Q61" s="9">
        <f t="shared" si="14"/>
        <v>1</v>
      </c>
      <c r="R61" s="9">
        <f t="shared" si="15"/>
        <v>1</v>
      </c>
      <c r="S61" s="9">
        <f t="shared" si="16"/>
        <v>1</v>
      </c>
      <c r="T61" s="9">
        <f t="shared" si="17"/>
        <v>1</v>
      </c>
      <c r="U61" s="9">
        <f t="shared" si="18"/>
        <v>1</v>
      </c>
      <c r="AA61" s="78">
        <f t="shared" si="19"/>
        <v>0.98244804132084584</v>
      </c>
      <c r="AB61" s="78">
        <f t="shared" si="20"/>
        <v>0.83571983469018307</v>
      </c>
      <c r="AC61" s="78">
        <f t="shared" si="21"/>
        <v>1.0556417582028073</v>
      </c>
    </row>
    <row r="62" spans="1:29" x14ac:dyDescent="0.2">
      <c r="A62" s="9" t="s">
        <v>40</v>
      </c>
      <c r="B62" s="10">
        <f t="shared" ref="B62:H62" si="32">ABS(B42-$N42)/$O42</f>
        <v>1.0781492182246459</v>
      </c>
      <c r="C62" s="10">
        <f t="shared" si="32"/>
        <v>1.2874977642179088</v>
      </c>
      <c r="D62" s="10">
        <f t="shared" si="32"/>
        <v>0.1745170245164939</v>
      </c>
      <c r="E62" s="10">
        <f t="shared" si="32"/>
        <v>1.1758474798182986E-2</v>
      </c>
      <c r="F62" s="10">
        <f t="shared" si="32"/>
        <v>1.5857070433291169</v>
      </c>
      <c r="G62" s="10">
        <f t="shared" si="32"/>
        <v>0.78000946951255157</v>
      </c>
      <c r="H62" s="10">
        <f t="shared" si="32"/>
        <v>0.16268901931919452</v>
      </c>
      <c r="I62" s="10"/>
      <c r="J62" s="10"/>
      <c r="K62" s="10"/>
      <c r="L62" s="10"/>
      <c r="N62" s="9" t="s">
        <v>40</v>
      </c>
      <c r="O62" s="9">
        <f t="shared" si="12"/>
        <v>1</v>
      </c>
      <c r="P62" s="9">
        <f t="shared" si="13"/>
        <v>1</v>
      </c>
      <c r="Q62" s="9">
        <f t="shared" si="14"/>
        <v>1</v>
      </c>
      <c r="R62" s="9">
        <f t="shared" si="15"/>
        <v>1</v>
      </c>
      <c r="S62" s="9">
        <f t="shared" si="16"/>
        <v>1</v>
      </c>
      <c r="T62" s="9">
        <f t="shared" si="17"/>
        <v>1</v>
      </c>
      <c r="U62" s="9">
        <f t="shared" si="18"/>
        <v>1</v>
      </c>
      <c r="AA62" s="78">
        <f t="shared" si="19"/>
        <v>1.1268127671998927</v>
      </c>
      <c r="AB62" s="78">
        <f t="shared" si="20"/>
        <v>0.81227277840302226</v>
      </c>
      <c r="AC62" s="78">
        <f t="shared" si="21"/>
        <v>1.2939696929737667</v>
      </c>
    </row>
    <row r="63" spans="1:29" ht="3.95" customHeight="1" x14ac:dyDescent="0.2"/>
    <row r="64" spans="1:29" x14ac:dyDescent="0.2">
      <c r="B64" s="100" t="s">
        <v>94</v>
      </c>
      <c r="C64" s="101"/>
      <c r="D64" s="101"/>
      <c r="E64" s="102"/>
      <c r="N64" s="9" t="s">
        <v>48</v>
      </c>
      <c r="O64" s="9">
        <f t="shared" ref="O64:U64" si="33">SUM(O51:O63)</f>
        <v>10</v>
      </c>
      <c r="P64" s="9">
        <f t="shared" si="33"/>
        <v>11</v>
      </c>
      <c r="Q64" s="9">
        <f t="shared" si="33"/>
        <v>12</v>
      </c>
      <c r="R64" s="9">
        <f t="shared" si="33"/>
        <v>12</v>
      </c>
      <c r="S64" s="9">
        <f t="shared" si="33"/>
        <v>12</v>
      </c>
      <c r="T64" s="9">
        <f t="shared" si="33"/>
        <v>12</v>
      </c>
      <c r="U64" s="9">
        <f t="shared" si="33"/>
        <v>10</v>
      </c>
    </row>
    <row r="65" spans="1:25" x14ac:dyDescent="0.2">
      <c r="B65" s="69">
        <v>1</v>
      </c>
      <c r="C65" s="1"/>
      <c r="D65" s="68">
        <v>1.5</v>
      </c>
      <c r="E65" s="74">
        <v>2</v>
      </c>
      <c r="N65" s="72" t="s">
        <v>93</v>
      </c>
      <c r="O65" s="9">
        <f t="shared" ref="O65:U65" si="34">IF(O64=12,1,0)</f>
        <v>0</v>
      </c>
      <c r="P65" s="9">
        <f t="shared" si="34"/>
        <v>0</v>
      </c>
      <c r="Q65" s="9">
        <f t="shared" si="34"/>
        <v>1</v>
      </c>
      <c r="R65" s="9">
        <f t="shared" si="34"/>
        <v>1</v>
      </c>
      <c r="S65" s="9">
        <f t="shared" si="34"/>
        <v>1</v>
      </c>
      <c r="T65" s="9">
        <f t="shared" si="34"/>
        <v>1</v>
      </c>
      <c r="U65" s="9">
        <f t="shared" si="34"/>
        <v>0</v>
      </c>
    </row>
    <row r="67" spans="1:25" x14ac:dyDescent="0.2">
      <c r="A67" s="70"/>
    </row>
    <row r="68" spans="1:25" x14ac:dyDescent="0.2">
      <c r="A68" s="70"/>
      <c r="B68" s="70"/>
      <c r="C68" s="70"/>
      <c r="D68" s="70"/>
      <c r="E68" s="70"/>
      <c r="F68" s="70"/>
      <c r="G68" s="70"/>
      <c r="H68" s="70"/>
      <c r="I68" s="71">
        <f>$H47</f>
        <v>1.8</v>
      </c>
      <c r="J68" s="71">
        <f>$H47</f>
        <v>1.8</v>
      </c>
      <c r="K68" s="71">
        <f>$H47</f>
        <v>1.8</v>
      </c>
      <c r="L68" s="71">
        <f>$H47</f>
        <v>1.8</v>
      </c>
    </row>
    <row r="71" spans="1:25" x14ac:dyDescent="0.2">
      <c r="Y71" s="78">
        <v>1.0039576487815096</v>
      </c>
    </row>
    <row r="72" spans="1:25" x14ac:dyDescent="0.2">
      <c r="Y72" s="78">
        <v>0.96074822577459429</v>
      </c>
    </row>
    <row r="73" spans="1:25" x14ac:dyDescent="0.2">
      <c r="Y73" s="78">
        <v>1.0021090184137538</v>
      </c>
    </row>
    <row r="74" spans="1:25" x14ac:dyDescent="0.2">
      <c r="Y74" s="78">
        <v>0.99423380415935803</v>
      </c>
    </row>
    <row r="75" spans="1:25" x14ac:dyDescent="0.2">
      <c r="Y75" s="78">
        <v>0.98936624434737164</v>
      </c>
    </row>
    <row r="76" spans="1:25" x14ac:dyDescent="0.2">
      <c r="Y76" s="78">
        <v>1.022201936567176</v>
      </c>
    </row>
    <row r="77" spans="1:25" x14ac:dyDescent="0.2">
      <c r="Y77" s="78">
        <v>0.9843727175613064</v>
      </c>
    </row>
    <row r="78" spans="1:25" x14ac:dyDescent="0.2">
      <c r="Y78" s="78">
        <v>0.92796689191935633</v>
      </c>
    </row>
    <row r="79" spans="1:25" x14ac:dyDescent="0.2">
      <c r="Y79" s="78">
        <v>1.0025085378434264</v>
      </c>
    </row>
    <row r="80" spans="1:25" x14ac:dyDescent="0.2">
      <c r="Y80" s="78">
        <v>1.0182807401032119</v>
      </c>
    </row>
    <row r="81" spans="25:25" x14ac:dyDescent="0.2">
      <c r="Y81" s="78">
        <v>1.0276428049860313</v>
      </c>
    </row>
    <row r="82" spans="25:25" x14ac:dyDescent="0.2">
      <c r="Y82" s="78">
        <v>1.0666114295429048</v>
      </c>
    </row>
  </sheetData>
  <mergeCells count="2">
    <mergeCell ref="B64:E64"/>
    <mergeCell ref="AA49:AC49"/>
  </mergeCells>
  <conditionalFormatting sqref="A1">
    <cfRule type="cellIs" dxfId="80" priority="36" operator="lessThan">
      <formula>0</formula>
    </cfRule>
    <cfRule type="cellIs" dxfId="79" priority="37" operator="equal">
      <formula>0</formula>
    </cfRule>
  </conditionalFormatting>
  <conditionalFormatting sqref="N47:Q47 B65:E65 G47:H47 B11:L22 B24:L24 B31:L42 B44:L44 O65:U65 B51:L62">
    <cfRule type="cellIs" dxfId="78" priority="35" operator="equal">
      <formula>0</formula>
    </cfRule>
  </conditionalFormatting>
  <conditionalFormatting sqref="N11:N24">
    <cfRule type="cellIs" dxfId="77" priority="28" operator="equal">
      <formula>0</formula>
    </cfRule>
  </conditionalFormatting>
  <conditionalFormatting sqref="O11:O24">
    <cfRule type="cellIs" dxfId="76" priority="27" operator="equal">
      <formula>0</formula>
    </cfRule>
  </conditionalFormatting>
  <conditionalFormatting sqref="P11:P24">
    <cfRule type="cellIs" dxfId="75" priority="26" operator="equal">
      <formula>0</formula>
    </cfRule>
  </conditionalFormatting>
  <conditionalFormatting sqref="Q11:Q24">
    <cfRule type="cellIs" dxfId="74" priority="25" operator="equal">
      <formula>0</formula>
    </cfRule>
  </conditionalFormatting>
  <conditionalFormatting sqref="R11:R24">
    <cfRule type="cellIs" dxfId="73" priority="24" operator="equal">
      <formula>0</formula>
    </cfRule>
  </conditionalFormatting>
  <conditionalFormatting sqref="S11:S24">
    <cfRule type="cellIs" dxfId="72" priority="23" operator="equal">
      <formula>0</formula>
    </cfRule>
  </conditionalFormatting>
  <conditionalFormatting sqref="N43:N44">
    <cfRule type="cellIs" dxfId="71" priority="22" operator="equal">
      <formula>0</formula>
    </cfRule>
  </conditionalFormatting>
  <conditionalFormatting sqref="O43:O44">
    <cfRule type="cellIs" dxfId="70" priority="21" operator="equal">
      <formula>0</formula>
    </cfRule>
  </conditionalFormatting>
  <conditionalFormatting sqref="P31:P44">
    <cfRule type="cellIs" dxfId="69" priority="20" operator="equal">
      <formula>0</formula>
    </cfRule>
  </conditionalFormatting>
  <conditionalFormatting sqref="Q31:Q44">
    <cfRule type="cellIs" dxfId="68" priority="19" operator="equal">
      <formula>0</formula>
    </cfRule>
  </conditionalFormatting>
  <conditionalFormatting sqref="R31:R43">
    <cfRule type="cellIs" dxfId="67" priority="18" operator="equal">
      <formula>0</formula>
    </cfRule>
  </conditionalFormatting>
  <conditionalFormatting sqref="S31:S43">
    <cfRule type="cellIs" dxfId="66" priority="17" operator="equal">
      <formula>0</formula>
    </cfRule>
  </conditionalFormatting>
  <conditionalFormatting sqref="O51:Y62">
    <cfRule type="cellIs" dxfId="65" priority="16" operator="equal">
      <formula>0</formula>
    </cfRule>
  </conditionalFormatting>
  <conditionalFormatting sqref="O64:U64">
    <cfRule type="cellIs" dxfId="64" priority="14" operator="notEqual">
      <formula>12</formula>
    </cfRule>
    <cfRule type="cellIs" dxfId="63" priority="15" operator="equal">
      <formula>0</formula>
    </cfRule>
  </conditionalFormatting>
  <conditionalFormatting sqref="Y71:Y82">
    <cfRule type="cellIs" dxfId="62" priority="8" operator="equal">
      <formula>0</formula>
    </cfRule>
  </conditionalFormatting>
  <conditionalFormatting sqref="AA51:AA62">
    <cfRule type="cellIs" dxfId="61" priority="6" operator="equal">
      <formula>0</formula>
    </cfRule>
  </conditionalFormatting>
  <conditionalFormatting sqref="N31:N42">
    <cfRule type="cellIs" dxfId="60" priority="5" operator="equal">
      <formula>0</formula>
    </cfRule>
  </conditionalFormatting>
  <conditionalFormatting sqref="O31:O42">
    <cfRule type="cellIs" dxfId="59" priority="4" operator="equal">
      <formula>0</formula>
    </cfRule>
  </conditionalFormatting>
  <conditionalFormatting sqref="AB51:AC62">
    <cfRule type="cellIs" dxfId="58" priority="1" operator="equal">
      <formula>0</formula>
    </cfRule>
  </conditionalFormatting>
  <conditionalFormatting sqref="I68:L68">
    <cfRule type="cellIs" dxfId="57" priority="141" operator="notEqual">
      <formula>$H$47</formula>
    </cfRule>
  </conditionalFormatting>
  <conditionalFormatting sqref="B51:H62">
    <cfRule type="cellIs" dxfId="56" priority="142" operator="greaterThanOrEqual">
      <formula>$E$65</formula>
    </cfRule>
    <cfRule type="cellIs" dxfId="55" priority="143" operator="between">
      <formula>$D$65</formula>
      <formula>$E$65</formula>
    </cfRule>
    <cfRule type="cellIs" dxfId="54" priority="144" operator="lessThan">
      <formula>$B$65</formula>
    </cfRule>
  </conditionalFormatting>
  <printOptions headings="1"/>
  <pageMargins left="0.25" right="0.25" top="0.5" bottom="0.5" header="0.3" footer="0.3"/>
  <pageSetup scale="77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320"/>
  <sheetViews>
    <sheetView zoomScale="75" zoomScaleNormal="7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1.25" x14ac:dyDescent="0.2"/>
  <cols>
    <col min="1" max="1" width="9.33203125" style="1"/>
    <col min="2" max="2" width="9.83203125" style="1" customWidth="1"/>
    <col min="3" max="3" width="7.83203125" style="1" customWidth="1"/>
    <col min="4" max="4" width="9.83203125" style="1" customWidth="1"/>
    <col min="5" max="5" width="13.83203125" style="1" customWidth="1"/>
    <col min="6" max="6" width="10.83203125" style="1" customWidth="1"/>
    <col min="7" max="7" width="7.83203125" style="1" customWidth="1"/>
    <col min="8" max="8" width="8.83203125" style="1" customWidth="1"/>
    <col min="9" max="9" width="7.83203125" style="1" customWidth="1"/>
    <col min="10" max="11" width="10.83203125" style="1" customWidth="1"/>
    <col min="12" max="13" width="7.83203125" style="1" customWidth="1"/>
    <col min="14" max="14" width="9.83203125" style="1" customWidth="1"/>
    <col min="15" max="15" width="10.83203125" style="1" customWidth="1"/>
    <col min="16" max="16" width="11.83203125" style="1" customWidth="1"/>
    <col min="17" max="17" width="12.83203125" style="1" customWidth="1"/>
    <col min="18" max="18" width="11.83203125" style="1" customWidth="1"/>
    <col min="19" max="20" width="10.83203125" style="1" customWidth="1"/>
    <col min="21" max="21" width="0.1640625" style="1" customWidth="1"/>
    <col min="22" max="24" width="0" style="1" hidden="1" customWidth="1"/>
    <col min="25" max="16384" width="9.33203125" style="1"/>
  </cols>
  <sheetData>
    <row r="1" spans="1:21" ht="18" x14ac:dyDescent="0.25">
      <c r="A1" s="14" t="s">
        <v>6</v>
      </c>
      <c r="D1" s="17" t="s">
        <v>21</v>
      </c>
      <c r="E1" s="19">
        <v>1</v>
      </c>
    </row>
    <row r="2" spans="1:21" x14ac:dyDescent="0.2">
      <c r="D2" s="10"/>
      <c r="O2" s="10"/>
    </row>
    <row r="3" spans="1:21" hidden="1" x14ac:dyDescent="0.2"/>
    <row r="4" spans="1:21" hidden="1" x14ac:dyDescent="0.2"/>
    <row r="5" spans="1:21" hidden="1" x14ac:dyDescent="0.2"/>
    <row r="7" spans="1:21" ht="15" x14ac:dyDescent="0.25">
      <c r="B7" s="106" t="s">
        <v>22</v>
      </c>
      <c r="C7" s="107"/>
      <c r="D7" s="107"/>
      <c r="E7" s="107"/>
      <c r="F7" s="108"/>
      <c r="G7" s="106" t="s">
        <v>23</v>
      </c>
      <c r="H7" s="107"/>
      <c r="I7" s="107"/>
      <c r="J7" s="107"/>
      <c r="K7" s="108"/>
      <c r="L7" s="106" t="s">
        <v>24</v>
      </c>
      <c r="M7" s="107"/>
      <c r="N7" s="107"/>
      <c r="O7" s="108"/>
      <c r="P7" s="106" t="s">
        <v>25</v>
      </c>
      <c r="Q7" s="108"/>
      <c r="R7" s="106" t="s">
        <v>26</v>
      </c>
      <c r="S7" s="107"/>
      <c r="T7" s="107"/>
      <c r="U7" s="108"/>
    </row>
    <row r="8" spans="1:21" x14ac:dyDescent="0.2">
      <c r="H8" s="60" t="s">
        <v>80</v>
      </c>
      <c r="I8" s="61">
        <v>1</v>
      </c>
      <c r="M8" s="17" t="s">
        <v>19</v>
      </c>
      <c r="N8" s="51">
        <f>Trend!A25</f>
        <v>21.5</v>
      </c>
    </row>
    <row r="9" spans="1:21" x14ac:dyDescent="0.2">
      <c r="G9" s="109" t="s">
        <v>10</v>
      </c>
      <c r="H9" s="110"/>
      <c r="I9" s="111"/>
    </row>
    <row r="10" spans="1:21" ht="33.75" x14ac:dyDescent="0.2">
      <c r="A10" s="3"/>
      <c r="B10" s="15" t="s">
        <v>1</v>
      </c>
      <c r="C10" s="16" t="s">
        <v>20</v>
      </c>
      <c r="D10" s="16" t="s">
        <v>7</v>
      </c>
      <c r="E10" s="16" t="s">
        <v>8</v>
      </c>
      <c r="F10" s="16" t="s">
        <v>9</v>
      </c>
      <c r="G10" s="16" t="s">
        <v>78</v>
      </c>
      <c r="H10" s="48" t="s">
        <v>79</v>
      </c>
      <c r="I10" s="16" t="s">
        <v>11</v>
      </c>
      <c r="J10" s="16" t="s">
        <v>12</v>
      </c>
      <c r="K10" s="16" t="s">
        <v>72</v>
      </c>
      <c r="L10" s="48" t="s">
        <v>13</v>
      </c>
      <c r="M10" s="48" t="s">
        <v>14</v>
      </c>
      <c r="N10" s="16" t="s">
        <v>15</v>
      </c>
      <c r="O10" s="16" t="s">
        <v>16</v>
      </c>
      <c r="P10" s="16" t="s">
        <v>17</v>
      </c>
      <c r="Q10" s="16" t="s">
        <v>27</v>
      </c>
      <c r="R10" s="16" t="s">
        <v>64</v>
      </c>
      <c r="S10" s="16" t="s">
        <v>62</v>
      </c>
      <c r="T10" s="16" t="s">
        <v>18</v>
      </c>
    </row>
    <row r="11" spans="1:21" x14ac:dyDescent="0.2">
      <c r="A11" s="4">
        <v>36526</v>
      </c>
      <c r="B11" s="22">
        <f>Unit*Inputs!B119</f>
        <v>21.484254618000001</v>
      </c>
      <c r="D11" s="12">
        <f t="shared" ref="D11:D35" si="0">B11+C11</f>
        <v>21.484254618000001</v>
      </c>
      <c r="E11" s="18">
        <f>Inputs!D119</f>
        <v>0.99114469188837095</v>
      </c>
      <c r="F11" s="12">
        <f t="shared" ref="F11:F35" si="1">D11/E11</f>
        <v>21.676204083853072</v>
      </c>
      <c r="G11" s="62">
        <f>Inputs!I$11</f>
        <v>1</v>
      </c>
      <c r="H11" s="62">
        <f>Inputs!J$11</f>
        <v>1.058635486168473</v>
      </c>
      <c r="I11" s="18">
        <f t="shared" ref="I11:I35" si="2">IF(I$8=1,G11,H11)</f>
        <v>1</v>
      </c>
      <c r="J11" s="12">
        <f t="shared" ref="J11:J35" si="3">F11/I11</f>
        <v>21.676204083853072</v>
      </c>
      <c r="K11" s="12">
        <f>AVERAGE(J11:J12)</f>
        <v>21.613247692838229</v>
      </c>
      <c r="L11" s="49">
        <f>Trend!$C11</f>
        <v>0.2</v>
      </c>
      <c r="M11" s="49">
        <f>Trend!$C31</f>
        <v>0</v>
      </c>
      <c r="N11" s="57">
        <f>N$8</f>
        <v>21.5</v>
      </c>
      <c r="O11" s="12">
        <f t="shared" ref="O11:O35" si="4">N11*E11*I11</f>
        <v>21.309610875599976</v>
      </c>
      <c r="P11" s="12"/>
      <c r="Q11" s="12"/>
      <c r="R11" s="12">
        <f t="shared" ref="R11:R35" si="5">IF(P11=0,N11,P11)</f>
        <v>21.5</v>
      </c>
      <c r="S11" s="12">
        <f t="shared" ref="S11:S34" si="6">IF(D11=0,Q11,D11)</f>
        <v>21.484254618000001</v>
      </c>
      <c r="T11" s="12">
        <f t="shared" ref="T11:T21" si="7">IF(D11=0,0,R11-D11)</f>
        <v>1.5745381999998642E-2</v>
      </c>
    </row>
    <row r="12" spans="1:21" x14ac:dyDescent="0.2">
      <c r="A12" s="4">
        <v>36557</v>
      </c>
      <c r="B12" s="22">
        <f>Unit*Inputs!B120</f>
        <v>20.917632140000002</v>
      </c>
      <c r="D12" s="12">
        <f t="shared" si="0"/>
        <v>20.917632140000002</v>
      </c>
      <c r="E12" s="18">
        <f>Inputs!D120</f>
        <v>0.97064266311008729</v>
      </c>
      <c r="F12" s="12">
        <f t="shared" si="1"/>
        <v>21.550291301823385</v>
      </c>
      <c r="G12" s="62">
        <f>Inputs!I$12</f>
        <v>1</v>
      </c>
      <c r="H12" s="62">
        <f>Inputs!J$12</f>
        <v>1.0331083284671718</v>
      </c>
      <c r="I12" s="18">
        <f t="shared" si="2"/>
        <v>1</v>
      </c>
      <c r="J12" s="12">
        <f t="shared" si="3"/>
        <v>21.550291301823385</v>
      </c>
      <c r="K12" s="12">
        <f t="shared" ref="K12:K35" si="8">AVERAGE(J11:J13)</f>
        <v>22.223539725457687</v>
      </c>
      <c r="L12" s="49">
        <f>Trend!$C12</f>
        <v>0.2</v>
      </c>
      <c r="M12" s="49">
        <f>Trend!$C32</f>
        <v>0</v>
      </c>
      <c r="N12" s="12">
        <f t="shared" ref="N12:N36" si="9">N11*(1+L12/12)*(1+M12)</f>
        <v>21.858333333333331</v>
      </c>
      <c r="O12" s="12">
        <f t="shared" si="4"/>
        <v>21.216630877814655</v>
      </c>
      <c r="P12" s="12"/>
      <c r="Q12" s="12"/>
      <c r="R12" s="12">
        <f t="shared" si="5"/>
        <v>21.858333333333331</v>
      </c>
      <c r="S12" s="12">
        <f t="shared" si="6"/>
        <v>20.917632140000002</v>
      </c>
      <c r="T12" s="12">
        <f t="shared" si="7"/>
        <v>0.94070119333332869</v>
      </c>
    </row>
    <row r="13" spans="1:21" x14ac:dyDescent="0.2">
      <c r="A13" s="4">
        <v>36586</v>
      </c>
      <c r="B13" s="22">
        <f>Unit*Inputs!B121</f>
        <v>26.182766564000001</v>
      </c>
      <c r="D13" s="12">
        <f t="shared" si="0"/>
        <v>26.182766564000001</v>
      </c>
      <c r="E13" s="18">
        <f>Inputs!D121</f>
        <v>1.1168157444378524</v>
      </c>
      <c r="F13" s="12">
        <f t="shared" si="1"/>
        <v>23.444123790696612</v>
      </c>
      <c r="G13" s="62">
        <f>Inputs!I$13</f>
        <v>1</v>
      </c>
      <c r="H13" s="62">
        <f>Inputs!J$13</f>
        <v>1.0000376348025648</v>
      </c>
      <c r="I13" s="18">
        <f t="shared" si="2"/>
        <v>1</v>
      </c>
      <c r="J13" s="12">
        <f t="shared" si="3"/>
        <v>23.444123790696612</v>
      </c>
      <c r="K13" s="12">
        <f t="shared" si="8"/>
        <v>22.387207487834825</v>
      </c>
      <c r="L13" s="49">
        <f>Trend!$C13</f>
        <v>0.2</v>
      </c>
      <c r="M13" s="49">
        <f>Trend!$C33</f>
        <v>0</v>
      </c>
      <c r="N13" s="12">
        <f t="shared" si="9"/>
        <v>22.222638888888884</v>
      </c>
      <c r="O13" s="12">
        <f t="shared" si="4"/>
        <v>24.818592994068009</v>
      </c>
      <c r="P13" s="12"/>
      <c r="Q13" s="12"/>
      <c r="R13" s="12">
        <f t="shared" si="5"/>
        <v>22.222638888888884</v>
      </c>
      <c r="S13" s="12">
        <f t="shared" si="6"/>
        <v>26.182766564000001</v>
      </c>
      <c r="T13" s="12">
        <f t="shared" si="7"/>
        <v>-3.9601276751111172</v>
      </c>
    </row>
    <row r="14" spans="1:21" x14ac:dyDescent="0.2">
      <c r="A14" s="4">
        <v>36617</v>
      </c>
      <c r="B14" s="22">
        <f>Unit*Inputs!B122</f>
        <v>20.140405405000003</v>
      </c>
      <c r="D14" s="12">
        <f t="shared" si="0"/>
        <v>20.140405405000003</v>
      </c>
      <c r="E14" s="18">
        <f>Inputs!D122</f>
        <v>0.9085675551248088</v>
      </c>
      <c r="F14" s="12">
        <f t="shared" si="1"/>
        <v>22.167207370984471</v>
      </c>
      <c r="G14" s="62">
        <f>Inputs!I$14</f>
        <v>1</v>
      </c>
      <c r="H14" s="62">
        <f>Inputs!J$14</f>
        <v>0.97612277725203567</v>
      </c>
      <c r="I14" s="18">
        <f t="shared" si="2"/>
        <v>1</v>
      </c>
      <c r="J14" s="12">
        <f t="shared" si="3"/>
        <v>22.167207370984471</v>
      </c>
      <c r="K14" s="12">
        <f t="shared" si="8"/>
        <v>21.497629480794615</v>
      </c>
      <c r="L14" s="49">
        <f>Trend!$C14</f>
        <v>0.2</v>
      </c>
      <c r="M14" s="49">
        <f>Trend!$C34</f>
        <v>0</v>
      </c>
      <c r="N14" s="12">
        <f t="shared" si="9"/>
        <v>22.593016203703698</v>
      </c>
      <c r="O14" s="12">
        <f t="shared" si="4"/>
        <v>20.527281495094257</v>
      </c>
      <c r="P14" s="12"/>
      <c r="Q14" s="12"/>
      <c r="R14" s="12">
        <f t="shared" si="5"/>
        <v>22.593016203703698</v>
      </c>
      <c r="S14" s="12">
        <f t="shared" si="6"/>
        <v>20.140405405000003</v>
      </c>
      <c r="T14" s="12">
        <f t="shared" si="7"/>
        <v>2.4526107987036951</v>
      </c>
    </row>
    <row r="15" spans="1:21" x14ac:dyDescent="0.2">
      <c r="A15" s="4">
        <v>36647</v>
      </c>
      <c r="B15" s="22">
        <f>Unit*Inputs!B123</f>
        <v>19.919341288000002</v>
      </c>
      <c r="D15" s="12">
        <f t="shared" si="0"/>
        <v>19.919341288000002</v>
      </c>
      <c r="E15" s="18">
        <f>Inputs!D123</f>
        <v>1.0549628397631092</v>
      </c>
      <c r="F15" s="12">
        <f t="shared" si="1"/>
        <v>18.881557280702769</v>
      </c>
      <c r="G15" s="62">
        <f>Inputs!I$15</f>
        <v>1</v>
      </c>
      <c r="H15" s="62">
        <f>Inputs!J$15</f>
        <v>0.96475668456994579</v>
      </c>
      <c r="I15" s="18">
        <f t="shared" si="2"/>
        <v>1</v>
      </c>
      <c r="J15" s="12">
        <f t="shared" si="3"/>
        <v>18.881557280702769</v>
      </c>
      <c r="K15" s="12">
        <f t="shared" si="8"/>
        <v>20.48208245990249</v>
      </c>
      <c r="L15" s="49">
        <f>Trend!$C15</f>
        <v>0.2</v>
      </c>
      <c r="M15" s="49">
        <f>Trend!$C35</f>
        <v>-0.12</v>
      </c>
      <c r="N15" s="12">
        <f t="shared" si="9"/>
        <v>20.213218496913573</v>
      </c>
      <c r="O15" s="12">
        <f t="shared" si="4"/>
        <v>21.324194386256149</v>
      </c>
      <c r="P15" s="12"/>
      <c r="Q15" s="12"/>
      <c r="R15" s="12">
        <f t="shared" si="5"/>
        <v>20.213218496913573</v>
      </c>
      <c r="S15" s="12">
        <f t="shared" si="6"/>
        <v>19.919341288000002</v>
      </c>
      <c r="T15" s="12">
        <f t="shared" si="7"/>
        <v>0.29387720891357105</v>
      </c>
    </row>
    <row r="16" spans="1:21" x14ac:dyDescent="0.2">
      <c r="A16" s="4">
        <v>36678</v>
      </c>
      <c r="B16" s="22">
        <f>Unit*Inputs!B124</f>
        <v>21.703321017</v>
      </c>
      <c r="D16" s="12">
        <f t="shared" si="0"/>
        <v>21.703321017</v>
      </c>
      <c r="E16" s="18">
        <f>Inputs!D124</f>
        <v>1.0640195805723578</v>
      </c>
      <c r="F16" s="12">
        <f t="shared" si="1"/>
        <v>20.397482728020233</v>
      </c>
      <c r="G16" s="62">
        <f>Inputs!I$16</f>
        <v>1</v>
      </c>
      <c r="H16" s="62">
        <f>Inputs!J$16</f>
        <v>0.93295607948832149</v>
      </c>
      <c r="I16" s="18">
        <f t="shared" si="2"/>
        <v>1</v>
      </c>
      <c r="J16" s="12">
        <f t="shared" si="3"/>
        <v>20.397482728020233</v>
      </c>
      <c r="K16" s="12">
        <f t="shared" si="8"/>
        <v>19.939909536442855</v>
      </c>
      <c r="L16" s="49">
        <f>Trend!$C16</f>
        <v>0.2</v>
      </c>
      <c r="M16" s="49">
        <f>Trend!$C36</f>
        <v>0</v>
      </c>
      <c r="N16" s="12">
        <f t="shared" si="9"/>
        <v>20.550105471862132</v>
      </c>
      <c r="O16" s="12">
        <f t="shared" si="4"/>
        <v>21.86571460488846</v>
      </c>
      <c r="P16" s="12"/>
      <c r="Q16" s="12"/>
      <c r="R16" s="12">
        <f t="shared" si="5"/>
        <v>20.550105471862132</v>
      </c>
      <c r="S16" s="12">
        <f t="shared" si="6"/>
        <v>21.703321017</v>
      </c>
      <c r="T16" s="12">
        <f t="shared" si="7"/>
        <v>-1.1532155451378685</v>
      </c>
    </row>
    <row r="17" spans="1:20" x14ac:dyDescent="0.2">
      <c r="A17" s="4">
        <v>36708</v>
      </c>
      <c r="B17" s="22">
        <f>Unit*Inputs!B125</f>
        <v>19.076891454000002</v>
      </c>
      <c r="D17" s="12">
        <f t="shared" si="0"/>
        <v>19.076891454000002</v>
      </c>
      <c r="E17" s="18">
        <f>Inputs!D125</f>
        <v>0.92873670522601637</v>
      </c>
      <c r="F17" s="12">
        <f t="shared" si="1"/>
        <v>20.540688600605563</v>
      </c>
      <c r="G17" s="62">
        <f>Inputs!I$17</f>
        <v>1</v>
      </c>
      <c r="H17" s="62">
        <f>Inputs!J$17</f>
        <v>0.93392991939460834</v>
      </c>
      <c r="I17" s="18">
        <f t="shared" si="2"/>
        <v>1</v>
      </c>
      <c r="J17" s="12">
        <f t="shared" si="3"/>
        <v>20.540688600605563</v>
      </c>
      <c r="K17" s="12">
        <f t="shared" si="8"/>
        <v>19.723978571613355</v>
      </c>
      <c r="L17" s="49">
        <f>Trend!$C17</f>
        <v>0.2</v>
      </c>
      <c r="M17" s="49">
        <f>Trend!$C37</f>
        <v>0</v>
      </c>
      <c r="N17" s="12">
        <f t="shared" si="9"/>
        <v>20.892607229726501</v>
      </c>
      <c r="O17" s="12">
        <f t="shared" si="4"/>
        <v>19.403731202117438</v>
      </c>
      <c r="P17" s="12"/>
      <c r="Q17" s="12"/>
      <c r="R17" s="12">
        <f t="shared" si="5"/>
        <v>20.892607229726501</v>
      </c>
      <c r="S17" s="12">
        <f t="shared" si="6"/>
        <v>19.076891454000002</v>
      </c>
      <c r="T17" s="12">
        <f t="shared" si="7"/>
        <v>1.815715775726499</v>
      </c>
    </row>
    <row r="18" spans="1:20" x14ac:dyDescent="0.2">
      <c r="A18" s="4">
        <v>36739</v>
      </c>
      <c r="B18" s="22">
        <f>Unit*Inputs!B126</f>
        <v>20.379201651000002</v>
      </c>
      <c r="D18" s="12">
        <f t="shared" si="0"/>
        <v>20.379201651000002</v>
      </c>
      <c r="E18" s="18">
        <f>Inputs!D126</f>
        <v>1.117662881857123</v>
      </c>
      <c r="F18" s="12">
        <f t="shared" si="1"/>
        <v>18.233764386214258</v>
      </c>
      <c r="G18" s="62">
        <f>Inputs!I$18</f>
        <v>1</v>
      </c>
      <c r="H18" s="62">
        <f>Inputs!J$18</f>
        <v>0.92467384866109226</v>
      </c>
      <c r="I18" s="18">
        <f t="shared" si="2"/>
        <v>1</v>
      </c>
      <c r="J18" s="12">
        <f t="shared" si="3"/>
        <v>18.233764386214258</v>
      </c>
      <c r="K18" s="12">
        <f t="shared" si="8"/>
        <v>20.124347511475055</v>
      </c>
      <c r="L18" s="49">
        <f>Trend!$C18</f>
        <v>0.2</v>
      </c>
      <c r="M18" s="49">
        <f>Trend!$C38</f>
        <v>0</v>
      </c>
      <c r="N18" s="12">
        <f t="shared" si="9"/>
        <v>21.240817350221942</v>
      </c>
      <c r="O18" s="12">
        <f t="shared" si="4"/>
        <v>23.740073132649837</v>
      </c>
      <c r="P18" s="12"/>
      <c r="Q18" s="12"/>
      <c r="R18" s="12">
        <f t="shared" si="5"/>
        <v>21.240817350221942</v>
      </c>
      <c r="S18" s="12">
        <f t="shared" si="6"/>
        <v>20.379201651000002</v>
      </c>
      <c r="T18" s="12">
        <f t="shared" si="7"/>
        <v>0.86161569922193948</v>
      </c>
    </row>
    <row r="19" spans="1:20" x14ac:dyDescent="0.2">
      <c r="A19" s="4">
        <v>36770</v>
      </c>
      <c r="B19" s="22">
        <f>Unit*Inputs!B127</f>
        <v>20.825856353000002</v>
      </c>
      <c r="D19" s="12">
        <f t="shared" si="0"/>
        <v>20.825856353000002</v>
      </c>
      <c r="E19" s="18">
        <f>Inputs!D127</f>
        <v>0.9642229788708121</v>
      </c>
      <c r="F19" s="12">
        <f t="shared" si="1"/>
        <v>21.598589547605336</v>
      </c>
      <c r="G19" s="62">
        <f>Inputs!I$19</f>
        <v>1</v>
      </c>
      <c r="H19" s="62">
        <f>Inputs!J$19</f>
        <v>0.96908429486836234</v>
      </c>
      <c r="I19" s="18">
        <f t="shared" si="2"/>
        <v>1</v>
      </c>
      <c r="J19" s="12">
        <f t="shared" si="3"/>
        <v>21.598589547605336</v>
      </c>
      <c r="K19" s="12">
        <f t="shared" si="8"/>
        <v>21.599926744323881</v>
      </c>
      <c r="L19" s="49">
        <f>Trend!$C19</f>
        <v>0.2</v>
      </c>
      <c r="M19" s="49">
        <f>Trend!$C39</f>
        <v>0</v>
      </c>
      <c r="N19" s="12">
        <f t="shared" si="9"/>
        <v>21.594830972725639</v>
      </c>
      <c r="O19" s="12">
        <f t="shared" si="4"/>
        <v>20.822232248733194</v>
      </c>
      <c r="P19" s="12"/>
      <c r="Q19" s="12"/>
      <c r="R19" s="12">
        <f t="shared" si="5"/>
        <v>21.594830972725639</v>
      </c>
      <c r="S19" s="12">
        <f t="shared" si="6"/>
        <v>20.825856353000002</v>
      </c>
      <c r="T19" s="12">
        <f t="shared" si="7"/>
        <v>0.76897461972563619</v>
      </c>
    </row>
    <row r="20" spans="1:20" x14ac:dyDescent="0.2">
      <c r="A20" s="4">
        <v>36800</v>
      </c>
      <c r="B20" s="22">
        <f>Unit*Inputs!B128</f>
        <v>25.972211976000001</v>
      </c>
      <c r="D20" s="12">
        <f t="shared" si="0"/>
        <v>25.972211976000001</v>
      </c>
      <c r="E20" s="18">
        <f>Inputs!D128</f>
        <v>1.0402438627357466</v>
      </c>
      <c r="F20" s="12">
        <f t="shared" si="1"/>
        <v>24.967426299152056</v>
      </c>
      <c r="G20" s="62">
        <f>Inputs!I$20</f>
        <v>1</v>
      </c>
      <c r="H20" s="62">
        <f>Inputs!J$20</f>
        <v>1.0001341906588057</v>
      </c>
      <c r="I20" s="18">
        <f t="shared" si="2"/>
        <v>1</v>
      </c>
      <c r="J20" s="12">
        <f t="shared" si="3"/>
        <v>24.967426299152056</v>
      </c>
      <c r="K20" s="12">
        <f t="shared" si="8"/>
        <v>22.841433195595016</v>
      </c>
      <c r="L20" s="49">
        <f>Trend!$C20</f>
        <v>0.2</v>
      </c>
      <c r="M20" s="49">
        <f>Trend!$C40</f>
        <v>0</v>
      </c>
      <c r="N20" s="12">
        <f t="shared" si="9"/>
        <v>21.954744822271063</v>
      </c>
      <c r="O20" s="12">
        <f t="shared" si="4"/>
        <v>22.838288559296885</v>
      </c>
      <c r="P20" s="12"/>
      <c r="Q20" s="12"/>
      <c r="R20" s="12">
        <f t="shared" si="5"/>
        <v>21.954744822271063</v>
      </c>
      <c r="S20" s="12">
        <f t="shared" si="6"/>
        <v>25.972211976000001</v>
      </c>
      <c r="T20" s="12">
        <f t="shared" si="7"/>
        <v>-4.017467153728937</v>
      </c>
    </row>
    <row r="21" spans="1:20" x14ac:dyDescent="0.2">
      <c r="A21" s="4">
        <v>36831</v>
      </c>
      <c r="B21" s="22">
        <f>Unit*Inputs!B129</f>
        <v>21.700515606</v>
      </c>
      <c r="D21" s="12">
        <f t="shared" si="0"/>
        <v>21.700515606</v>
      </c>
      <c r="E21" s="18">
        <f>Inputs!D129</f>
        <v>0.98826100723173727</v>
      </c>
      <c r="F21" s="12">
        <f t="shared" si="1"/>
        <v>21.958283740027646</v>
      </c>
      <c r="G21" s="62">
        <f>Inputs!I$21</f>
        <v>1</v>
      </c>
      <c r="H21" s="62">
        <f>Inputs!J$21</f>
        <v>1.0519864648852775</v>
      </c>
      <c r="I21" s="18">
        <f t="shared" si="2"/>
        <v>1</v>
      </c>
      <c r="J21" s="12">
        <f t="shared" si="3"/>
        <v>21.958283740027646</v>
      </c>
      <c r="K21" s="12">
        <f t="shared" si="8"/>
        <v>24.764678659132585</v>
      </c>
      <c r="L21" s="49">
        <f>Trend!$C21</f>
        <v>0.2</v>
      </c>
      <c r="M21" s="49">
        <f>Trend!$C41</f>
        <v>0</v>
      </c>
      <c r="N21" s="12">
        <f t="shared" si="9"/>
        <v>22.320657235975581</v>
      </c>
      <c r="O21" s="12">
        <f t="shared" si="4"/>
        <v>22.058635202099591</v>
      </c>
      <c r="P21" s="12"/>
      <c r="Q21" s="12"/>
      <c r="R21" s="12">
        <f t="shared" si="5"/>
        <v>22.320657235975581</v>
      </c>
      <c r="S21" s="12">
        <f t="shared" si="6"/>
        <v>21.700515606</v>
      </c>
      <c r="T21" s="12">
        <f t="shared" si="7"/>
        <v>0.62014162997558131</v>
      </c>
    </row>
    <row r="22" spans="1:20" x14ac:dyDescent="0.2">
      <c r="A22" s="4">
        <v>36861</v>
      </c>
      <c r="B22" s="22">
        <f>Unit*Inputs!B130</f>
        <v>24.175307011000001</v>
      </c>
      <c r="D22" s="12">
        <f t="shared" si="0"/>
        <v>24.175307011000001</v>
      </c>
      <c r="E22" s="18">
        <f>Inputs!D130</f>
        <v>0.88333159527454996</v>
      </c>
      <c r="F22" s="12">
        <f t="shared" si="1"/>
        <v>27.368325938218057</v>
      </c>
      <c r="G22" s="62">
        <f>Inputs!I$22</f>
        <v>1</v>
      </c>
      <c r="H22" s="62">
        <f>Inputs!J$22</f>
        <v>1.1545742907833405</v>
      </c>
      <c r="I22" s="18">
        <f t="shared" si="2"/>
        <v>1</v>
      </c>
      <c r="J22" s="12">
        <f t="shared" si="3"/>
        <v>27.368325938218057</v>
      </c>
      <c r="K22" s="12">
        <f t="shared" si="8"/>
        <v>25.282692476021936</v>
      </c>
      <c r="L22" s="49">
        <f>Trend!$C22</f>
        <v>0.2</v>
      </c>
      <c r="M22" s="49">
        <f>Trend!$C42</f>
        <v>0.08</v>
      </c>
      <c r="N22" s="12">
        <f t="shared" si="9"/>
        <v>24.508081645101189</v>
      </c>
      <c r="O22" s="12">
        <f t="shared" si="4"/>
        <v>21.648762856686151</v>
      </c>
      <c r="P22" s="12"/>
      <c r="Q22" s="12"/>
      <c r="R22" s="12">
        <f t="shared" si="5"/>
        <v>24.508081645101189</v>
      </c>
      <c r="S22" s="12">
        <f t="shared" si="6"/>
        <v>24.175307011000001</v>
      </c>
      <c r="T22" s="12">
        <f>IF(D22=0,0,R22-D22)</f>
        <v>0.33277463410118813</v>
      </c>
    </row>
    <row r="23" spans="1:20" x14ac:dyDescent="0.2">
      <c r="A23" s="4">
        <v>36892</v>
      </c>
      <c r="B23" s="22">
        <f>Unit*Inputs!B131</f>
        <v>27.844005557000003</v>
      </c>
      <c r="D23" s="12">
        <f t="shared" si="0"/>
        <v>27.844005557000003</v>
      </c>
      <c r="E23" s="18">
        <f>Inputs!D131</f>
        <v>1.0498666898700912</v>
      </c>
      <c r="F23" s="12">
        <f t="shared" si="1"/>
        <v>26.521467749820097</v>
      </c>
      <c r="G23" s="18">
        <f t="shared" ref="G23:G47" si="10">G11</f>
        <v>1</v>
      </c>
      <c r="H23" s="50">
        <f t="shared" ref="H23:H47" si="11">H11</f>
        <v>1.058635486168473</v>
      </c>
      <c r="I23" s="18">
        <f t="shared" si="2"/>
        <v>1</v>
      </c>
      <c r="J23" s="12">
        <f t="shared" si="3"/>
        <v>26.521467749820097</v>
      </c>
      <c r="K23" s="12">
        <f t="shared" si="8"/>
        <v>25.786261384923108</v>
      </c>
      <c r="L23" s="49">
        <f>Trend!$D11</f>
        <v>0.2</v>
      </c>
      <c r="M23" s="49">
        <f>Trend!$D31</f>
        <v>0</v>
      </c>
      <c r="N23" s="12">
        <f t="shared" si="9"/>
        <v>24.91654967251954</v>
      </c>
      <c r="O23" s="12">
        <f>N23*$E23*$I23</f>
        <v>26.159055527671796</v>
      </c>
      <c r="P23" s="12"/>
      <c r="Q23" s="12"/>
      <c r="R23" s="12">
        <f t="shared" si="5"/>
        <v>24.91654967251954</v>
      </c>
      <c r="S23" s="12">
        <f t="shared" si="6"/>
        <v>27.844005557000003</v>
      </c>
      <c r="T23" s="12">
        <f t="shared" ref="T23:T86" si="12">IF(D23=0,0,R23-D23)</f>
        <v>-2.9274558844804623</v>
      </c>
    </row>
    <row r="24" spans="1:20" x14ac:dyDescent="0.2">
      <c r="A24" s="4">
        <v>36923</v>
      </c>
      <c r="B24" s="22">
        <f>Unit*Inputs!B132</f>
        <v>21.631058254000003</v>
      </c>
      <c r="D24" s="12">
        <f t="shared" si="0"/>
        <v>21.631058254000003</v>
      </c>
      <c r="E24" s="18">
        <f>Inputs!D132</f>
        <v>0.9216867800369789</v>
      </c>
      <c r="F24" s="12">
        <f t="shared" si="1"/>
        <v>23.468990466731167</v>
      </c>
      <c r="G24" s="18">
        <f t="shared" si="10"/>
        <v>1</v>
      </c>
      <c r="H24" s="50">
        <f t="shared" si="11"/>
        <v>1.0331083284671718</v>
      </c>
      <c r="I24" s="18">
        <f t="shared" si="2"/>
        <v>1</v>
      </c>
      <c r="J24" s="12">
        <f t="shared" si="3"/>
        <v>23.468990466731167</v>
      </c>
      <c r="K24" s="12">
        <f t="shared" si="8"/>
        <v>25.410286000990965</v>
      </c>
      <c r="L24" s="49">
        <f>Trend!$D12</f>
        <v>0.2</v>
      </c>
      <c r="M24" s="49">
        <f>Trend!$D32</f>
        <v>0</v>
      </c>
      <c r="N24" s="12">
        <f t="shared" si="9"/>
        <v>25.331825500394864</v>
      </c>
      <c r="O24" s="12">
        <f t="shared" si="4"/>
        <v>23.348008677917573</v>
      </c>
      <c r="P24" s="12"/>
      <c r="Q24" s="12"/>
      <c r="R24" s="12">
        <f t="shared" si="5"/>
        <v>25.331825500394864</v>
      </c>
      <c r="S24" s="12">
        <f t="shared" si="6"/>
        <v>21.631058254000003</v>
      </c>
      <c r="T24" s="12">
        <f t="shared" si="12"/>
        <v>3.7007672463948609</v>
      </c>
    </row>
    <row r="25" spans="1:20" x14ac:dyDescent="0.2">
      <c r="A25" s="4">
        <v>36951</v>
      </c>
      <c r="B25" s="22">
        <f>Unit*Inputs!B133</f>
        <v>27.970177009</v>
      </c>
      <c r="D25" s="12">
        <f t="shared" si="0"/>
        <v>27.970177009</v>
      </c>
      <c r="E25" s="18">
        <f>Inputs!D133</f>
        <v>1.0659203837082338</v>
      </c>
      <c r="F25" s="12">
        <f t="shared" si="1"/>
        <v>26.24039978642163</v>
      </c>
      <c r="G25" s="18">
        <f t="shared" si="10"/>
        <v>1</v>
      </c>
      <c r="H25" s="50">
        <f t="shared" si="11"/>
        <v>1.0000376348025648</v>
      </c>
      <c r="I25" s="18">
        <f t="shared" si="2"/>
        <v>1</v>
      </c>
      <c r="J25" s="12">
        <f t="shared" si="3"/>
        <v>26.24039978642163</v>
      </c>
      <c r="K25" s="12">
        <f t="shared" si="8"/>
        <v>25.50656246799031</v>
      </c>
      <c r="L25" s="49">
        <f>Trend!$D13</f>
        <v>0.2</v>
      </c>
      <c r="M25" s="49">
        <f>Trend!$D33</f>
        <v>0</v>
      </c>
      <c r="N25" s="12">
        <f t="shared" si="9"/>
        <v>25.754022592068111</v>
      </c>
      <c r="O25" s="12">
        <f t="shared" si="4"/>
        <v>27.451737643367764</v>
      </c>
      <c r="P25" s="12"/>
      <c r="Q25" s="12"/>
      <c r="R25" s="12">
        <f t="shared" si="5"/>
        <v>25.754022592068111</v>
      </c>
      <c r="S25" s="12">
        <f t="shared" si="6"/>
        <v>27.970177009</v>
      </c>
      <c r="T25" s="12">
        <f t="shared" si="12"/>
        <v>-2.2161544169318894</v>
      </c>
    </row>
    <row r="26" spans="1:20" x14ac:dyDescent="0.2">
      <c r="A26" s="4">
        <v>36982</v>
      </c>
      <c r="B26" s="22">
        <f>Unit*Inputs!B134</f>
        <v>25.529158376000002</v>
      </c>
      <c r="D26" s="12">
        <f t="shared" si="0"/>
        <v>25.529158376000002</v>
      </c>
      <c r="E26" s="18">
        <f>Inputs!D134</f>
        <v>0.95221467454794539</v>
      </c>
      <c r="F26" s="12">
        <f t="shared" si="1"/>
        <v>26.810297150818137</v>
      </c>
      <c r="G26" s="18">
        <f t="shared" si="10"/>
        <v>1</v>
      </c>
      <c r="H26" s="50">
        <f t="shared" si="11"/>
        <v>0.97612277725203567</v>
      </c>
      <c r="I26" s="18">
        <f t="shared" si="2"/>
        <v>1</v>
      </c>
      <c r="J26" s="12">
        <f t="shared" si="3"/>
        <v>26.810297150818137</v>
      </c>
      <c r="K26" s="12">
        <f t="shared" si="8"/>
        <v>25.411744059304464</v>
      </c>
      <c r="L26" s="49">
        <f>Trend!$D14</f>
        <v>0.2</v>
      </c>
      <c r="M26" s="49">
        <f>Trend!$D34</f>
        <v>0</v>
      </c>
      <c r="N26" s="12">
        <f t="shared" si="9"/>
        <v>26.183256301935913</v>
      </c>
      <c r="O26" s="12">
        <f t="shared" si="4"/>
        <v>24.932080878153347</v>
      </c>
      <c r="P26" s="12"/>
      <c r="Q26" s="12"/>
      <c r="R26" s="12">
        <f t="shared" si="5"/>
        <v>26.183256301935913</v>
      </c>
      <c r="S26" s="12">
        <f t="shared" si="6"/>
        <v>25.529158376000002</v>
      </c>
      <c r="T26" s="12">
        <f t="shared" si="12"/>
        <v>0.65409792593591121</v>
      </c>
    </row>
    <row r="27" spans="1:20" x14ac:dyDescent="0.2">
      <c r="A27" s="4">
        <v>37012</v>
      </c>
      <c r="B27" s="22">
        <f>Unit*Inputs!B135</f>
        <v>24.568456264000002</v>
      </c>
      <c r="D27" s="12">
        <f t="shared" si="0"/>
        <v>24.568456264000002</v>
      </c>
      <c r="E27" s="18">
        <f>Inputs!D135</f>
        <v>1.0596915577112151</v>
      </c>
      <c r="F27" s="12">
        <f t="shared" si="1"/>
        <v>23.184535240673629</v>
      </c>
      <c r="G27" s="18">
        <f t="shared" si="10"/>
        <v>1</v>
      </c>
      <c r="H27" s="50">
        <f t="shared" si="11"/>
        <v>0.96475668456994579</v>
      </c>
      <c r="I27" s="18">
        <f t="shared" si="2"/>
        <v>1</v>
      </c>
      <c r="J27" s="12">
        <f t="shared" si="3"/>
        <v>23.184535240673629</v>
      </c>
      <c r="K27" s="12">
        <f t="shared" si="8"/>
        <v>24.762997874956767</v>
      </c>
      <c r="L27" s="49">
        <f>Trend!$D15</f>
        <v>0.2</v>
      </c>
      <c r="M27" s="49">
        <f>Trend!$D35</f>
        <v>-0.1</v>
      </c>
      <c r="N27" s="12">
        <f t="shared" si="9"/>
        <v>23.957679516271359</v>
      </c>
      <c r="O27" s="12">
        <f t="shared" si="4"/>
        <v>25.387750725743668</v>
      </c>
      <c r="P27" s="12"/>
      <c r="Q27" s="12"/>
      <c r="R27" s="12">
        <f t="shared" si="5"/>
        <v>23.957679516271359</v>
      </c>
      <c r="S27" s="12">
        <f t="shared" si="6"/>
        <v>24.568456264000002</v>
      </c>
      <c r="T27" s="12">
        <f t="shared" si="12"/>
        <v>-0.61077674772864299</v>
      </c>
    </row>
    <row r="28" spans="1:20" x14ac:dyDescent="0.2">
      <c r="A28" s="4">
        <v>37043</v>
      </c>
      <c r="B28" s="22">
        <f>Unit*Inputs!B136</f>
        <v>24.674212853</v>
      </c>
      <c r="D28" s="12">
        <f t="shared" si="0"/>
        <v>24.674212853</v>
      </c>
      <c r="E28" s="18">
        <f>Inputs!D136</f>
        <v>1.0156437432011156</v>
      </c>
      <c r="F28" s="12">
        <f t="shared" si="1"/>
        <v>24.294161233378528</v>
      </c>
      <c r="G28" s="18">
        <f t="shared" si="10"/>
        <v>1</v>
      </c>
      <c r="H28" s="50">
        <f t="shared" si="11"/>
        <v>0.93295607948832149</v>
      </c>
      <c r="I28" s="18">
        <f t="shared" si="2"/>
        <v>1</v>
      </c>
      <c r="J28" s="12">
        <f t="shared" si="3"/>
        <v>24.294161233378528</v>
      </c>
      <c r="K28" s="12">
        <f t="shared" si="8"/>
        <v>24.12422364124556</v>
      </c>
      <c r="L28" s="49">
        <f>Trend!$D16</f>
        <v>0.2</v>
      </c>
      <c r="M28" s="49">
        <f>Trend!$D36</f>
        <v>0</v>
      </c>
      <c r="N28" s="12">
        <f t="shared" si="9"/>
        <v>24.35697417487588</v>
      </c>
      <c r="O28" s="12">
        <f t="shared" si="4"/>
        <v>24.738008424023842</v>
      </c>
      <c r="P28" s="12"/>
      <c r="Q28" s="12"/>
      <c r="R28" s="12">
        <f t="shared" si="5"/>
        <v>24.35697417487588</v>
      </c>
      <c r="S28" s="12">
        <f t="shared" si="6"/>
        <v>24.674212853</v>
      </c>
      <c r="T28" s="12">
        <f t="shared" si="12"/>
        <v>-0.3172386781241201</v>
      </c>
    </row>
    <row r="29" spans="1:20" x14ac:dyDescent="0.2">
      <c r="A29" s="4">
        <v>37073</v>
      </c>
      <c r="B29" s="22">
        <f>Unit*Inputs!B137</f>
        <v>23.878290578000001</v>
      </c>
      <c r="D29" s="12">
        <f t="shared" si="0"/>
        <v>23.878290578000001</v>
      </c>
      <c r="E29" s="18">
        <f>Inputs!D137</f>
        <v>0.95919960977957097</v>
      </c>
      <c r="F29" s="12">
        <f t="shared" si="1"/>
        <v>24.893974449684521</v>
      </c>
      <c r="G29" s="18">
        <f t="shared" si="10"/>
        <v>1</v>
      </c>
      <c r="H29" s="50">
        <f t="shared" si="11"/>
        <v>0.93392991939460834</v>
      </c>
      <c r="I29" s="18">
        <f t="shared" si="2"/>
        <v>1</v>
      </c>
      <c r="J29" s="12">
        <f t="shared" si="3"/>
        <v>24.893974449684521</v>
      </c>
      <c r="K29" s="12">
        <f t="shared" si="8"/>
        <v>23.467532327191737</v>
      </c>
      <c r="L29" s="49">
        <f>Trend!$D17</f>
        <v>0.2</v>
      </c>
      <c r="M29" s="49">
        <f>Trend!$D37</f>
        <v>0</v>
      </c>
      <c r="N29" s="12">
        <f t="shared" si="9"/>
        <v>24.762923744457144</v>
      </c>
      <c r="O29" s="12">
        <f t="shared" si="4"/>
        <v>23.752586792684564</v>
      </c>
      <c r="P29" s="12"/>
      <c r="Q29" s="12"/>
      <c r="R29" s="12">
        <f t="shared" si="5"/>
        <v>24.762923744457144</v>
      </c>
      <c r="S29" s="12">
        <f t="shared" si="6"/>
        <v>23.878290578000001</v>
      </c>
      <c r="T29" s="12">
        <f t="shared" si="12"/>
        <v>0.88463316645714229</v>
      </c>
    </row>
    <row r="30" spans="1:20" x14ac:dyDescent="0.2">
      <c r="A30" s="4">
        <v>37104</v>
      </c>
      <c r="B30" s="22">
        <f>Unit*Inputs!B138</f>
        <v>23.590734146000003</v>
      </c>
      <c r="D30" s="12">
        <f t="shared" si="0"/>
        <v>23.590734146000003</v>
      </c>
      <c r="E30" s="18">
        <f>Inputs!D138</f>
        <v>1.1120119344088411</v>
      </c>
      <c r="F30" s="12">
        <f t="shared" si="1"/>
        <v>21.214461298512163</v>
      </c>
      <c r="G30" s="18">
        <f t="shared" si="10"/>
        <v>1</v>
      </c>
      <c r="H30" s="50">
        <f t="shared" si="11"/>
        <v>0.92467384866109226</v>
      </c>
      <c r="I30" s="18">
        <f t="shared" si="2"/>
        <v>1</v>
      </c>
      <c r="J30" s="12">
        <f t="shared" si="3"/>
        <v>21.214461298512163</v>
      </c>
      <c r="K30" s="12">
        <f t="shared" si="8"/>
        <v>27.092815828283435</v>
      </c>
      <c r="L30" s="49">
        <f>Trend!$D18</f>
        <v>0.2</v>
      </c>
      <c r="M30" s="49">
        <f>Trend!$D38</f>
        <v>0</v>
      </c>
      <c r="N30" s="12">
        <f t="shared" si="9"/>
        <v>25.175639140198093</v>
      </c>
      <c r="O30" s="12">
        <f t="shared" si="4"/>
        <v>27.995611180270615</v>
      </c>
      <c r="P30" s="12"/>
      <c r="Q30" s="12"/>
      <c r="R30" s="12">
        <f t="shared" si="5"/>
        <v>25.175639140198093</v>
      </c>
      <c r="S30" s="12">
        <f t="shared" si="6"/>
        <v>23.590734146000003</v>
      </c>
      <c r="T30" s="12">
        <f t="shared" si="12"/>
        <v>1.5849049941980908</v>
      </c>
    </row>
    <row r="31" spans="1:20" x14ac:dyDescent="0.2">
      <c r="A31" s="4">
        <v>37135</v>
      </c>
      <c r="B31" s="22">
        <f>Unit*Inputs!B139</f>
        <v>25.416713787000003</v>
      </c>
      <c r="D31" s="12">
        <f t="shared" si="0"/>
        <v>25.416713787000003</v>
      </c>
      <c r="E31" s="18">
        <f>Inputs!D139</f>
        <v>0.72268141328230251</v>
      </c>
      <c r="F31" s="12">
        <f t="shared" si="1"/>
        <v>35.17001173665362</v>
      </c>
      <c r="G31" s="18">
        <f t="shared" si="10"/>
        <v>1</v>
      </c>
      <c r="H31" s="50">
        <f t="shared" si="11"/>
        <v>0.96908429486836234</v>
      </c>
      <c r="I31" s="18">
        <f t="shared" si="2"/>
        <v>1</v>
      </c>
      <c r="J31" s="12">
        <f t="shared" si="3"/>
        <v>35.17001173665362</v>
      </c>
      <c r="K31" s="12">
        <f t="shared" si="8"/>
        <v>28.029368760630017</v>
      </c>
      <c r="L31" s="49">
        <f>Trend!$D19</f>
        <v>0.2</v>
      </c>
      <c r="M31" s="49">
        <f>Trend!$D39</f>
        <v>0.4</v>
      </c>
      <c r="N31" s="12">
        <f t="shared" si="9"/>
        <v>35.833326376215282</v>
      </c>
      <c r="O31" s="12">
        <f t="shared" si="4"/>
        <v>25.896078948169269</v>
      </c>
      <c r="P31" s="12"/>
      <c r="Q31" s="12"/>
      <c r="R31" s="12">
        <f t="shared" si="5"/>
        <v>35.833326376215282</v>
      </c>
      <c r="S31" s="12">
        <f t="shared" si="6"/>
        <v>25.416713787000003</v>
      </c>
      <c r="T31" s="12">
        <f t="shared" si="12"/>
        <v>10.41661258921528</v>
      </c>
    </row>
    <row r="32" spans="1:20" x14ac:dyDescent="0.2">
      <c r="A32" s="4">
        <v>37165</v>
      </c>
      <c r="B32" s="22">
        <f>Unit*Inputs!B140</f>
        <v>30.228520868</v>
      </c>
      <c r="D32" s="12">
        <f t="shared" si="0"/>
        <v>30.228520868</v>
      </c>
      <c r="E32" s="18">
        <f>Inputs!D140</f>
        <v>1.0911392234653654</v>
      </c>
      <c r="F32" s="12">
        <f t="shared" si="1"/>
        <v>27.703633246724269</v>
      </c>
      <c r="G32" s="18">
        <f t="shared" si="10"/>
        <v>1</v>
      </c>
      <c r="H32" s="50">
        <f t="shared" si="11"/>
        <v>1.0001341906588057</v>
      </c>
      <c r="I32" s="18">
        <f t="shared" si="2"/>
        <v>1</v>
      </c>
      <c r="J32" s="12">
        <f t="shared" si="3"/>
        <v>27.703633246724269</v>
      </c>
      <c r="K32" s="12">
        <f t="shared" si="8"/>
        <v>29.979534677953435</v>
      </c>
      <c r="L32" s="49">
        <f>Trend!$D20</f>
        <v>0.2</v>
      </c>
      <c r="M32" s="49">
        <f>Trend!$D40</f>
        <v>-0.2857142857142857</v>
      </c>
      <c r="N32" s="12">
        <f t="shared" si="9"/>
        <v>26.021820344632523</v>
      </c>
      <c r="O32" s="12">
        <f t="shared" si="4"/>
        <v>28.393428843997579</v>
      </c>
      <c r="P32" s="12"/>
      <c r="Q32" s="12"/>
      <c r="R32" s="12">
        <f t="shared" si="5"/>
        <v>26.021820344632523</v>
      </c>
      <c r="S32" s="12">
        <f t="shared" si="6"/>
        <v>30.228520868</v>
      </c>
      <c r="T32" s="12">
        <f t="shared" si="12"/>
        <v>-4.206700523367477</v>
      </c>
    </row>
    <row r="33" spans="1:20" x14ac:dyDescent="0.2">
      <c r="A33" s="4">
        <v>37196</v>
      </c>
      <c r="B33" s="22">
        <f>Unit*Inputs!B141</f>
        <v>26.671824069000003</v>
      </c>
      <c r="D33" s="12">
        <f t="shared" si="0"/>
        <v>26.671824069000003</v>
      </c>
      <c r="E33" s="18">
        <f>Inputs!D141</f>
        <v>0.98547439215595622</v>
      </c>
      <c r="F33" s="12">
        <f t="shared" si="1"/>
        <v>27.064959050482415</v>
      </c>
      <c r="G33" s="18">
        <f t="shared" si="10"/>
        <v>1</v>
      </c>
      <c r="H33" s="50">
        <f t="shared" si="11"/>
        <v>1.0519864648852775</v>
      </c>
      <c r="I33" s="18">
        <f t="shared" si="2"/>
        <v>1</v>
      </c>
      <c r="J33" s="12">
        <f t="shared" si="3"/>
        <v>27.064959050482415</v>
      </c>
      <c r="K33" s="12">
        <f t="shared" si="8"/>
        <v>28.103421069847695</v>
      </c>
      <c r="L33" s="49">
        <f>Trend!$D21</f>
        <v>0.2</v>
      </c>
      <c r="M33" s="49">
        <f>Trend!$D41</f>
        <v>0</v>
      </c>
      <c r="N33" s="12">
        <f t="shared" si="9"/>
        <v>26.455517350376397</v>
      </c>
      <c r="O33" s="12">
        <f t="shared" si="4"/>
        <v>26.071234880033533</v>
      </c>
      <c r="P33" s="12"/>
      <c r="Q33" s="12"/>
      <c r="R33" s="12">
        <f t="shared" si="5"/>
        <v>26.455517350376397</v>
      </c>
      <c r="S33" s="12">
        <f t="shared" si="6"/>
        <v>26.671824069000003</v>
      </c>
      <c r="T33" s="12">
        <f t="shared" si="12"/>
        <v>-0.21630671862360629</v>
      </c>
    </row>
    <row r="34" spans="1:20" x14ac:dyDescent="0.2">
      <c r="A34" s="4">
        <v>37226</v>
      </c>
      <c r="B34" s="22">
        <f>Unit*Inputs!B142</f>
        <v>25.506104132000001</v>
      </c>
      <c r="D34" s="12">
        <f t="shared" si="0"/>
        <v>25.506104132000001</v>
      </c>
      <c r="E34" s="18">
        <f>Inputs!D142</f>
        <v>0.86339409194856442</v>
      </c>
      <c r="F34" s="12">
        <f t="shared" si="1"/>
        <v>29.541670912336397</v>
      </c>
      <c r="G34" s="18">
        <f t="shared" si="10"/>
        <v>1</v>
      </c>
      <c r="H34" s="50">
        <f t="shared" si="11"/>
        <v>1.1545742907833405</v>
      </c>
      <c r="I34" s="18">
        <f t="shared" si="2"/>
        <v>1</v>
      </c>
      <c r="J34" s="12">
        <f t="shared" si="3"/>
        <v>29.541670912336397</v>
      </c>
      <c r="K34" s="12">
        <f t="shared" si="8"/>
        <v>28.558199158597002</v>
      </c>
      <c r="L34" s="49">
        <f>Trend!$D22</f>
        <v>0.2</v>
      </c>
      <c r="M34" s="49">
        <f>Trend!$D42</f>
        <v>0</v>
      </c>
      <c r="N34" s="12">
        <f t="shared" si="9"/>
        <v>26.896442639549335</v>
      </c>
      <c r="O34" s="12">
        <f t="shared" si="4"/>
        <v>23.222229669420347</v>
      </c>
      <c r="P34" s="12"/>
      <c r="Q34" s="12"/>
      <c r="R34" s="12">
        <f t="shared" si="5"/>
        <v>26.896442639549335</v>
      </c>
      <c r="S34" s="12">
        <f t="shared" si="6"/>
        <v>25.506104132000001</v>
      </c>
      <c r="T34" s="12">
        <f t="shared" si="12"/>
        <v>1.390338507549334</v>
      </c>
    </row>
    <row r="35" spans="1:20" x14ac:dyDescent="0.2">
      <c r="A35" s="4">
        <v>37257</v>
      </c>
      <c r="B35" s="22">
        <f>Unit*Inputs!B143</f>
        <v>29.943225121000001</v>
      </c>
      <c r="D35" s="12">
        <f t="shared" si="0"/>
        <v>29.943225121000001</v>
      </c>
      <c r="E35" s="18">
        <f>Inputs!D143</f>
        <v>1.0301107260986586</v>
      </c>
      <c r="F35" s="12">
        <f t="shared" si="1"/>
        <v>29.067967512972189</v>
      </c>
      <c r="G35" s="18">
        <f t="shared" si="10"/>
        <v>1</v>
      </c>
      <c r="H35" s="50">
        <f t="shared" si="11"/>
        <v>1.058635486168473</v>
      </c>
      <c r="I35" s="18">
        <f t="shared" si="2"/>
        <v>1</v>
      </c>
      <c r="J35" s="12">
        <f t="shared" si="3"/>
        <v>29.067967512972189</v>
      </c>
      <c r="K35" s="12">
        <f t="shared" si="8"/>
        <v>29.031747343399228</v>
      </c>
      <c r="L35" s="49">
        <f>Trend!$E11</f>
        <v>0.2</v>
      </c>
      <c r="M35" s="49">
        <f>Trend!$E31</f>
        <v>0</v>
      </c>
      <c r="N35" s="12">
        <f t="shared" si="9"/>
        <v>27.344716683541822</v>
      </c>
      <c r="O35" s="12">
        <f t="shared" si="4"/>
        <v>28.168085957845371</v>
      </c>
      <c r="P35" s="12"/>
      <c r="Q35" s="12"/>
      <c r="R35" s="12">
        <f t="shared" si="5"/>
        <v>27.344716683541822</v>
      </c>
      <c r="S35" s="12">
        <f t="shared" ref="S35:S98" si="13">IF(D35=0,Q35,D35)</f>
        <v>29.943225121000001</v>
      </c>
      <c r="T35" s="12">
        <f t="shared" si="12"/>
        <v>-2.5985084374581788</v>
      </c>
    </row>
    <row r="36" spans="1:20" x14ac:dyDescent="0.2">
      <c r="A36" s="4">
        <v>37288</v>
      </c>
      <c r="B36" s="22">
        <f>Unit*Inputs!B144</f>
        <v>26.254804264000001</v>
      </c>
      <c r="D36" s="12">
        <f t="shared" ref="D36:D99" si="14">B36+C36</f>
        <v>26.254804264000001</v>
      </c>
      <c r="E36" s="18">
        <f>Inputs!D144</f>
        <v>0.92168678003697913</v>
      </c>
      <c r="F36" s="12">
        <f t="shared" ref="F36:F99" si="15">D36/E36</f>
        <v>28.4856036048891</v>
      </c>
      <c r="G36" s="18">
        <f t="shared" si="10"/>
        <v>1</v>
      </c>
      <c r="H36" s="50">
        <f t="shared" si="11"/>
        <v>1.0331083284671718</v>
      </c>
      <c r="I36" s="18">
        <f t="shared" ref="I36:I99" si="16">IF(I$8=1,G36,H36)</f>
        <v>1</v>
      </c>
      <c r="J36" s="12">
        <f t="shared" ref="J36:J99" si="17">F36/I36</f>
        <v>28.4856036048891</v>
      </c>
      <c r="K36" s="12">
        <f t="shared" ref="K36:K99" si="18">AVERAGE(J35:J37)</f>
        <v>28.456937102583908</v>
      </c>
      <c r="L36" s="49">
        <f>Trend!$E12</f>
        <v>0.2</v>
      </c>
      <c r="M36" s="49">
        <f>Trend!$E32</f>
        <v>0</v>
      </c>
      <c r="N36" s="12">
        <f t="shared" si="9"/>
        <v>27.800461961600853</v>
      </c>
      <c r="O36" s="12">
        <f t="shared" ref="O36:O99" si="19">N36*E36*I36</f>
        <v>25.623318268928411</v>
      </c>
      <c r="P36" s="12"/>
      <c r="Q36" s="12"/>
      <c r="R36" s="12">
        <f t="shared" ref="R36:R99" si="20">IF(P36=0,N36,P36)</f>
        <v>27.800461961600853</v>
      </c>
      <c r="S36" s="12">
        <f t="shared" si="13"/>
        <v>26.254804264000001</v>
      </c>
      <c r="T36" s="12">
        <f t="shared" si="12"/>
        <v>1.545657697600852</v>
      </c>
    </row>
    <row r="37" spans="1:20" x14ac:dyDescent="0.2">
      <c r="A37" s="4">
        <v>37316</v>
      </c>
      <c r="B37" s="22">
        <f>Unit*Inputs!B145</f>
        <v>26.742865285000001</v>
      </c>
      <c r="D37" s="12">
        <f t="shared" si="14"/>
        <v>26.742865285000001</v>
      </c>
      <c r="E37" s="18">
        <f>Inputs!D145</f>
        <v>0.96137737253744904</v>
      </c>
      <c r="F37" s="12">
        <f t="shared" si="15"/>
        <v>27.817240189890441</v>
      </c>
      <c r="G37" s="18">
        <f t="shared" si="10"/>
        <v>1</v>
      </c>
      <c r="H37" s="50">
        <f t="shared" si="11"/>
        <v>1.0000376348025648</v>
      </c>
      <c r="I37" s="18">
        <f t="shared" si="16"/>
        <v>1</v>
      </c>
      <c r="J37" s="12">
        <f t="shared" si="17"/>
        <v>27.817240189890441</v>
      </c>
      <c r="K37" s="12">
        <f t="shared" si="18"/>
        <v>27.850999345131658</v>
      </c>
      <c r="L37" s="49">
        <f>Trend!$E13</f>
        <v>0.2</v>
      </c>
      <c r="M37" s="49">
        <f>Trend!$E33</f>
        <v>0</v>
      </c>
      <c r="N37" s="12">
        <f t="shared" ref="N37:N100" si="21">N36*(1+L37/12)*(1+M37)</f>
        <v>28.263802994294199</v>
      </c>
      <c r="O37" s="12">
        <f t="shared" si="19"/>
        <v>27.172180660570643</v>
      </c>
      <c r="P37" s="12"/>
      <c r="Q37" s="12"/>
      <c r="R37" s="12">
        <f t="shared" si="20"/>
        <v>28.263802994294199</v>
      </c>
      <c r="S37" s="12">
        <f t="shared" si="13"/>
        <v>26.742865285000001</v>
      </c>
      <c r="T37" s="12">
        <f t="shared" si="12"/>
        <v>1.5209377092941985</v>
      </c>
    </row>
    <row r="38" spans="1:20" x14ac:dyDescent="0.2">
      <c r="A38" s="4">
        <v>37347</v>
      </c>
      <c r="B38" s="22">
        <f>Unit*Inputs!B146</f>
        <v>28.760819087000002</v>
      </c>
      <c r="D38" s="12">
        <f t="shared" si="14"/>
        <v>28.760819087000002</v>
      </c>
      <c r="E38" s="18">
        <f>Inputs!D146</f>
        <v>1.0554369282847205</v>
      </c>
      <c r="F38" s="12">
        <f t="shared" si="15"/>
        <v>27.250154240615434</v>
      </c>
      <c r="G38" s="18">
        <f t="shared" si="10"/>
        <v>1</v>
      </c>
      <c r="H38" s="50">
        <f t="shared" si="11"/>
        <v>0.97612277725203567</v>
      </c>
      <c r="I38" s="18">
        <f t="shared" si="16"/>
        <v>1</v>
      </c>
      <c r="J38" s="12">
        <f t="shared" si="17"/>
        <v>27.250154240615434</v>
      </c>
      <c r="K38" s="12">
        <f t="shared" si="18"/>
        <v>26.903499489312399</v>
      </c>
      <c r="L38" s="49">
        <f>Trend!$E14</f>
        <v>0.2</v>
      </c>
      <c r="M38" s="49">
        <f>Trend!$E34</f>
        <v>0</v>
      </c>
      <c r="N38" s="12">
        <f t="shared" si="21"/>
        <v>28.734866377532434</v>
      </c>
      <c r="O38" s="12">
        <f t="shared" si="19"/>
        <v>30.327839104174725</v>
      </c>
      <c r="P38" s="12"/>
      <c r="Q38" s="12"/>
      <c r="R38" s="12">
        <f t="shared" si="20"/>
        <v>28.734866377532434</v>
      </c>
      <c r="S38" s="12">
        <f t="shared" si="13"/>
        <v>28.760819087000002</v>
      </c>
      <c r="T38" s="12">
        <f t="shared" si="12"/>
        <v>-2.5952709467567558E-2</v>
      </c>
    </row>
    <row r="39" spans="1:20" x14ac:dyDescent="0.2">
      <c r="A39" s="4">
        <v>37377</v>
      </c>
      <c r="B39" s="22">
        <f>Unit*Inputs!B147</f>
        <v>27.152057629000002</v>
      </c>
      <c r="D39" s="12">
        <f t="shared" si="14"/>
        <v>27.152057629000002</v>
      </c>
      <c r="E39" s="18">
        <f>Inputs!D147</f>
        <v>1.0588444202919447</v>
      </c>
      <c r="F39" s="12">
        <f t="shared" si="15"/>
        <v>25.643104037431328</v>
      </c>
      <c r="G39" s="18">
        <f t="shared" si="10"/>
        <v>1</v>
      </c>
      <c r="H39" s="50">
        <f t="shared" si="11"/>
        <v>0.96475668456994579</v>
      </c>
      <c r="I39" s="18">
        <f t="shared" si="16"/>
        <v>1</v>
      </c>
      <c r="J39" s="12">
        <f t="shared" si="17"/>
        <v>25.643104037431328</v>
      </c>
      <c r="K39" s="12">
        <f t="shared" si="18"/>
        <v>28.56595400011733</v>
      </c>
      <c r="L39" s="49">
        <f>Trend!$E15</f>
        <v>0.2</v>
      </c>
      <c r="M39" s="49">
        <f>Trend!$E35</f>
        <v>0</v>
      </c>
      <c r="N39" s="12">
        <f t="shared" si="21"/>
        <v>29.213780817157971</v>
      </c>
      <c r="O39" s="12">
        <f t="shared" si="19"/>
        <v>30.932848813879566</v>
      </c>
      <c r="P39" s="12"/>
      <c r="Q39" s="12"/>
      <c r="R39" s="12">
        <f t="shared" si="20"/>
        <v>29.213780817157971</v>
      </c>
      <c r="S39" s="12">
        <f t="shared" si="13"/>
        <v>27.152057629000002</v>
      </c>
      <c r="T39" s="12">
        <f t="shared" si="12"/>
        <v>2.0617231881579698</v>
      </c>
    </row>
    <row r="40" spans="1:20" x14ac:dyDescent="0.2">
      <c r="A40" s="4">
        <v>37408</v>
      </c>
      <c r="B40" s="22">
        <f>Unit*Inputs!B148</f>
        <v>31.739602182000002</v>
      </c>
      <c r="D40" s="12">
        <f t="shared" si="14"/>
        <v>31.739602182000002</v>
      </c>
      <c r="E40" s="18">
        <f>Inputs!D148</f>
        <v>0.96753499754727768</v>
      </c>
      <c r="F40" s="12">
        <f t="shared" si="15"/>
        <v>32.804603722305224</v>
      </c>
      <c r="G40" s="18">
        <f t="shared" si="10"/>
        <v>1</v>
      </c>
      <c r="H40" s="50">
        <f t="shared" si="11"/>
        <v>0.93295607948832149</v>
      </c>
      <c r="I40" s="18">
        <f t="shared" si="16"/>
        <v>1</v>
      </c>
      <c r="J40" s="12">
        <f t="shared" si="17"/>
        <v>32.804603722305224</v>
      </c>
      <c r="K40" s="12">
        <f t="shared" si="18"/>
        <v>32.993747502622568</v>
      </c>
      <c r="L40" s="49">
        <f>Trend!$E16</f>
        <v>0.2</v>
      </c>
      <c r="M40" s="49">
        <f>Trend!$E36</f>
        <v>0</v>
      </c>
      <c r="N40" s="12">
        <f t="shared" si="21"/>
        <v>29.700677164110601</v>
      </c>
      <c r="O40" s="12">
        <f t="shared" si="19"/>
        <v>28.736444607130238</v>
      </c>
      <c r="P40" s="12"/>
      <c r="Q40" s="12"/>
      <c r="R40" s="12">
        <f t="shared" si="20"/>
        <v>29.700677164110601</v>
      </c>
      <c r="S40" s="12">
        <f t="shared" si="13"/>
        <v>31.739602182000002</v>
      </c>
      <c r="T40" s="12">
        <f t="shared" si="12"/>
        <v>-2.0389250178894009</v>
      </c>
    </row>
    <row r="41" spans="1:20" x14ac:dyDescent="0.2">
      <c r="A41" s="4">
        <v>37438</v>
      </c>
      <c r="B41" s="22">
        <f>Unit*Inputs!B149</f>
        <v>41.498590228000005</v>
      </c>
      <c r="D41" s="12">
        <f t="shared" si="14"/>
        <v>41.498590228000005</v>
      </c>
      <c r="E41" s="18">
        <f>Inputs!D149</f>
        <v>1.0238088162274905</v>
      </c>
      <c r="F41" s="12">
        <f t="shared" si="15"/>
        <v>40.533534748131146</v>
      </c>
      <c r="G41" s="18">
        <f t="shared" si="10"/>
        <v>1</v>
      </c>
      <c r="H41" s="50">
        <f t="shared" si="11"/>
        <v>0.93392991939460834</v>
      </c>
      <c r="I41" s="18">
        <f t="shared" si="16"/>
        <v>1</v>
      </c>
      <c r="J41" s="12">
        <f t="shared" si="17"/>
        <v>40.533534748131146</v>
      </c>
      <c r="K41" s="12">
        <f t="shared" si="18"/>
        <v>33.716324275479067</v>
      </c>
      <c r="L41" s="49">
        <f>Trend!$E17</f>
        <v>0.2</v>
      </c>
      <c r="M41" s="49">
        <f>Trend!$E37</f>
        <v>0.38</v>
      </c>
      <c r="N41" s="12">
        <f t="shared" si="21"/>
        <v>41.670050061247167</v>
      </c>
      <c r="O41" s="12">
        <f t="shared" si="19"/>
        <v>42.662164625345731</v>
      </c>
      <c r="P41" s="12"/>
      <c r="Q41" s="12"/>
      <c r="R41" s="12">
        <f t="shared" si="20"/>
        <v>41.670050061247167</v>
      </c>
      <c r="S41" s="12">
        <f t="shared" si="13"/>
        <v>41.498590228000005</v>
      </c>
      <c r="T41" s="12">
        <f t="shared" si="12"/>
        <v>0.17145983324716241</v>
      </c>
    </row>
    <row r="42" spans="1:20" x14ac:dyDescent="0.2">
      <c r="A42" s="4">
        <v>37469</v>
      </c>
      <c r="B42" s="22">
        <f>Unit*Inputs!B150</f>
        <v>29.510537263000003</v>
      </c>
      <c r="D42" s="12">
        <f t="shared" si="14"/>
        <v>29.510537263000003</v>
      </c>
      <c r="E42" s="18">
        <f>Inputs!D150</f>
        <v>1.0611165736792225</v>
      </c>
      <c r="F42" s="12">
        <f t="shared" si="15"/>
        <v>27.810834356000825</v>
      </c>
      <c r="G42" s="18">
        <f t="shared" si="10"/>
        <v>1</v>
      </c>
      <c r="H42" s="50">
        <f t="shared" si="11"/>
        <v>0.92467384866109226</v>
      </c>
      <c r="I42" s="18">
        <f t="shared" si="16"/>
        <v>1</v>
      </c>
      <c r="J42" s="12">
        <f t="shared" si="17"/>
        <v>27.810834356000825</v>
      </c>
      <c r="K42" s="12">
        <f t="shared" si="18"/>
        <v>32.519954417265218</v>
      </c>
      <c r="L42" s="49">
        <f>Trend!$E18</f>
        <v>0.2</v>
      </c>
      <c r="M42" s="49">
        <f>Trend!$E38</f>
        <v>-0.2753623188405796</v>
      </c>
      <c r="N42" s="12">
        <f t="shared" si="21"/>
        <v>30.69894992434876</v>
      </c>
      <c r="O42" s="12">
        <f t="shared" si="19"/>
        <v>32.575164559274981</v>
      </c>
      <c r="P42" s="12"/>
      <c r="Q42" s="12"/>
      <c r="R42" s="12">
        <f t="shared" si="20"/>
        <v>30.69894992434876</v>
      </c>
      <c r="S42" s="12">
        <f t="shared" si="13"/>
        <v>29.510537263000003</v>
      </c>
      <c r="T42" s="12">
        <f t="shared" si="12"/>
        <v>1.1884126613487567</v>
      </c>
    </row>
    <row r="43" spans="1:20" x14ac:dyDescent="0.2">
      <c r="A43" s="4">
        <v>37500</v>
      </c>
      <c r="B43" s="22">
        <f>Unit*Inputs!B151</f>
        <v>28.180247865000002</v>
      </c>
      <c r="D43" s="12">
        <f t="shared" si="14"/>
        <v>28.180247865000002</v>
      </c>
      <c r="E43" s="18">
        <f>Inputs!D151</f>
        <v>0.96456516266912196</v>
      </c>
      <c r="F43" s="12">
        <f t="shared" si="15"/>
        <v>29.215494147663684</v>
      </c>
      <c r="G43" s="18">
        <f t="shared" si="10"/>
        <v>1</v>
      </c>
      <c r="H43" s="50">
        <f t="shared" si="11"/>
        <v>0.96908429486836234</v>
      </c>
      <c r="I43" s="18">
        <f t="shared" si="16"/>
        <v>1</v>
      </c>
      <c r="J43" s="12">
        <f t="shared" si="17"/>
        <v>29.215494147663684</v>
      </c>
      <c r="K43" s="12">
        <f t="shared" si="18"/>
        <v>30.565828974313462</v>
      </c>
      <c r="L43" s="49">
        <f>Trend!$E19</f>
        <v>1.4999999999999999E-2</v>
      </c>
      <c r="M43" s="49">
        <f>Trend!$E39</f>
        <v>0</v>
      </c>
      <c r="N43" s="12">
        <f t="shared" si="21"/>
        <v>30.737323611754196</v>
      </c>
      <c r="O43" s="12">
        <f t="shared" si="19"/>
        <v>29.64815154958513</v>
      </c>
      <c r="P43" s="12"/>
      <c r="Q43" s="12"/>
      <c r="R43" s="12">
        <f t="shared" si="20"/>
        <v>30.737323611754196</v>
      </c>
      <c r="S43" s="12">
        <f t="shared" si="13"/>
        <v>28.180247865000002</v>
      </c>
      <c r="T43" s="12">
        <f t="shared" si="12"/>
        <v>2.5570757467541938</v>
      </c>
    </row>
    <row r="44" spans="1:20" x14ac:dyDescent="0.2">
      <c r="A44" s="4">
        <v>37530</v>
      </c>
      <c r="B44" s="22">
        <f>Unit*Inputs!B152</f>
        <v>38.060914050000001</v>
      </c>
      <c r="D44" s="12">
        <f t="shared" si="14"/>
        <v>38.060914050000001</v>
      </c>
      <c r="E44" s="18">
        <f>Inputs!D152</f>
        <v>1.0977687445493471</v>
      </c>
      <c r="F44" s="12">
        <f t="shared" si="15"/>
        <v>34.671158419275869</v>
      </c>
      <c r="G44" s="18">
        <f t="shared" si="10"/>
        <v>1</v>
      </c>
      <c r="H44" s="50">
        <f t="shared" si="11"/>
        <v>1.0001341906588057</v>
      </c>
      <c r="I44" s="18">
        <f t="shared" si="16"/>
        <v>1</v>
      </c>
      <c r="J44" s="12">
        <f t="shared" si="17"/>
        <v>34.671158419275869</v>
      </c>
      <c r="K44" s="12">
        <f t="shared" si="18"/>
        <v>31.714883562591485</v>
      </c>
      <c r="L44" s="49">
        <f>Trend!$E20</f>
        <v>1.4999999999999999E-2</v>
      </c>
      <c r="M44" s="49">
        <f>Trend!$E40</f>
        <v>0</v>
      </c>
      <c r="N44" s="12">
        <f t="shared" si="21"/>
        <v>30.775745266268888</v>
      </c>
      <c r="O44" s="12">
        <f t="shared" si="19"/>
        <v>33.784651243522511</v>
      </c>
      <c r="P44" s="12"/>
      <c r="Q44" s="12"/>
      <c r="R44" s="12">
        <f t="shared" si="20"/>
        <v>30.775745266268888</v>
      </c>
      <c r="S44" s="12">
        <f t="shared" si="13"/>
        <v>38.060914050000001</v>
      </c>
      <c r="T44" s="12">
        <f t="shared" si="12"/>
        <v>-7.2851687837311125</v>
      </c>
    </row>
    <row r="45" spans="1:20" x14ac:dyDescent="0.2">
      <c r="A45" s="4">
        <v>37561</v>
      </c>
      <c r="B45" s="22">
        <f>Unit*Inputs!B153</f>
        <v>29.087289734000002</v>
      </c>
      <c r="D45" s="12">
        <f t="shared" si="14"/>
        <v>29.087289734000002</v>
      </c>
      <c r="E45" s="18">
        <f>Inputs!D153</f>
        <v>0.93055510533836683</v>
      </c>
      <c r="F45" s="12">
        <f t="shared" si="15"/>
        <v>31.257998120834909</v>
      </c>
      <c r="G45" s="18">
        <f t="shared" si="10"/>
        <v>1</v>
      </c>
      <c r="H45" s="50">
        <f t="shared" si="11"/>
        <v>1.0519864648852775</v>
      </c>
      <c r="I45" s="18">
        <f t="shared" si="16"/>
        <v>1</v>
      </c>
      <c r="J45" s="12">
        <f t="shared" si="17"/>
        <v>31.257998120834909</v>
      </c>
      <c r="K45" s="12">
        <f t="shared" si="18"/>
        <v>31.81481788891239</v>
      </c>
      <c r="L45" s="49">
        <f>Trend!$E21</f>
        <v>1.4999999999999999E-2</v>
      </c>
      <c r="M45" s="49">
        <f>Trend!$E41</f>
        <v>0</v>
      </c>
      <c r="N45" s="12">
        <f t="shared" si="21"/>
        <v>30.814214947851724</v>
      </c>
      <c r="O45" s="12">
        <f t="shared" si="19"/>
        <v>28.674325036717239</v>
      </c>
      <c r="P45" s="12"/>
      <c r="Q45" s="12"/>
      <c r="R45" s="12">
        <f t="shared" si="20"/>
        <v>30.814214947851724</v>
      </c>
      <c r="S45" s="12">
        <f t="shared" si="13"/>
        <v>29.087289734000002</v>
      </c>
      <c r="T45" s="12">
        <f t="shared" si="12"/>
        <v>1.7269252138517217</v>
      </c>
    </row>
    <row r="46" spans="1:20" x14ac:dyDescent="0.2">
      <c r="A46" s="4">
        <v>37591</v>
      </c>
      <c r="B46" s="22">
        <f>Unit*Inputs!B154</f>
        <v>26.204947813</v>
      </c>
      <c r="D46" s="12">
        <f t="shared" si="14"/>
        <v>26.204947813</v>
      </c>
      <c r="E46" s="18">
        <f>Inputs!D154</f>
        <v>0.88784292770544204</v>
      </c>
      <c r="F46" s="12">
        <f t="shared" si="15"/>
        <v>29.515297126626397</v>
      </c>
      <c r="G46" s="18">
        <f t="shared" si="10"/>
        <v>1</v>
      </c>
      <c r="H46" s="50">
        <f t="shared" si="11"/>
        <v>1.1545742907833405</v>
      </c>
      <c r="I46" s="18">
        <f t="shared" si="16"/>
        <v>1</v>
      </c>
      <c r="J46" s="12">
        <f t="shared" si="17"/>
        <v>29.515297126626397</v>
      </c>
      <c r="K46" s="12">
        <f t="shared" si="18"/>
        <v>30.239332379226834</v>
      </c>
      <c r="L46" s="49">
        <f>Trend!$E22</f>
        <v>1.4999999999999999E-2</v>
      </c>
      <c r="M46" s="49">
        <f>Trend!$E42</f>
        <v>-0.06</v>
      </c>
      <c r="N46" s="12">
        <f t="shared" si="21"/>
        <v>29.001568753544344</v>
      </c>
      <c r="O46" s="12">
        <f t="shared" si="19"/>
        <v>25.748837710197478</v>
      </c>
      <c r="P46" s="12"/>
      <c r="Q46" s="12"/>
      <c r="R46" s="12">
        <f t="shared" si="20"/>
        <v>29.001568753544344</v>
      </c>
      <c r="S46" s="12">
        <f t="shared" si="13"/>
        <v>26.204947813</v>
      </c>
      <c r="T46" s="12">
        <f t="shared" si="12"/>
        <v>2.7966209405443436</v>
      </c>
    </row>
    <row r="47" spans="1:20" x14ac:dyDescent="0.2">
      <c r="A47" s="4">
        <v>37622</v>
      </c>
      <c r="B47" s="22">
        <f>Unit*Inputs!B155</f>
        <v>30.969338700000002</v>
      </c>
      <c r="D47" s="12">
        <f t="shared" si="14"/>
        <v>30.969338700000002</v>
      </c>
      <c r="E47" s="18">
        <f>Inputs!D155</f>
        <v>1.03421763267296</v>
      </c>
      <c r="F47" s="12">
        <f t="shared" si="15"/>
        <v>29.944701890219193</v>
      </c>
      <c r="G47" s="18">
        <f t="shared" si="10"/>
        <v>1</v>
      </c>
      <c r="H47" s="50">
        <f t="shared" si="11"/>
        <v>1.058635486168473</v>
      </c>
      <c r="I47" s="18">
        <f t="shared" si="16"/>
        <v>1</v>
      </c>
      <c r="J47" s="12">
        <f t="shared" si="17"/>
        <v>29.944701890219193</v>
      </c>
      <c r="K47" s="12">
        <f t="shared" si="18"/>
        <v>29.003002580631147</v>
      </c>
      <c r="L47" s="49">
        <f>Trend!$F11</f>
        <v>1.4999999999999999E-2</v>
      </c>
      <c r="M47" s="49">
        <f>Trend!$F31</f>
        <v>0</v>
      </c>
      <c r="N47" s="12">
        <f t="shared" si="21"/>
        <v>29.037820714486273</v>
      </c>
      <c r="O47" s="12">
        <f t="shared" si="19"/>
        <v>30.031426197317831</v>
      </c>
      <c r="P47" s="12"/>
      <c r="Q47" s="12"/>
      <c r="R47" s="12">
        <f t="shared" si="20"/>
        <v>29.037820714486273</v>
      </c>
      <c r="S47" s="12">
        <f t="shared" si="13"/>
        <v>30.969338700000002</v>
      </c>
      <c r="T47" s="12">
        <f t="shared" si="12"/>
        <v>-1.9315179855137288</v>
      </c>
    </row>
    <row r="48" spans="1:20" x14ac:dyDescent="0.2">
      <c r="A48" s="4">
        <v>37653</v>
      </c>
      <c r="B48" s="22">
        <f>Unit*Inputs!B156</f>
        <v>25.391557145</v>
      </c>
      <c r="D48" s="12">
        <f t="shared" si="14"/>
        <v>25.391557145</v>
      </c>
      <c r="E48" s="18">
        <f>Inputs!D156</f>
        <v>0.9216867800369789</v>
      </c>
      <c r="F48" s="12">
        <f t="shared" si="15"/>
        <v>27.549008725047862</v>
      </c>
      <c r="G48" s="18">
        <f t="shared" ref="G48:G111" si="22">G36</f>
        <v>1</v>
      </c>
      <c r="H48" s="50">
        <f t="shared" ref="H48:H111" si="23">H36</f>
        <v>1.0331083284671718</v>
      </c>
      <c r="I48" s="18">
        <f t="shared" si="16"/>
        <v>1</v>
      </c>
      <c r="J48" s="12">
        <f t="shared" si="17"/>
        <v>27.549008725047862</v>
      </c>
      <c r="K48" s="12">
        <f t="shared" si="18"/>
        <v>29.128011398239369</v>
      </c>
      <c r="L48" s="49">
        <f>Trend!$F12</f>
        <v>1.4999999999999999E-2</v>
      </c>
      <c r="M48" s="49">
        <f>Trend!$F32</f>
        <v>0</v>
      </c>
      <c r="N48" s="12">
        <f t="shared" si="21"/>
        <v>29.074117990379381</v>
      </c>
      <c r="O48" s="12">
        <f t="shared" si="19"/>
        <v>26.797230192967973</v>
      </c>
      <c r="P48" s="12"/>
      <c r="Q48" s="12"/>
      <c r="R48" s="12">
        <f t="shared" si="20"/>
        <v>29.074117990379381</v>
      </c>
      <c r="S48" s="12">
        <f t="shared" si="13"/>
        <v>25.391557145</v>
      </c>
      <c r="T48" s="12">
        <f t="shared" si="12"/>
        <v>3.6825608453793812</v>
      </c>
    </row>
    <row r="49" spans="1:20" x14ac:dyDescent="0.2">
      <c r="A49" s="4">
        <v>37681</v>
      </c>
      <c r="B49" s="22">
        <f>Unit*Inputs!B157</f>
        <v>30.224560674000003</v>
      </c>
      <c r="D49" s="12">
        <f t="shared" si="14"/>
        <v>30.224560674000003</v>
      </c>
      <c r="E49" s="18">
        <f>Inputs!D157</f>
        <v>1.011182116970414</v>
      </c>
      <c r="F49" s="12">
        <f t="shared" si="15"/>
        <v>29.890323579451056</v>
      </c>
      <c r="G49" s="18">
        <f t="shared" si="22"/>
        <v>1</v>
      </c>
      <c r="H49" s="50">
        <f t="shared" si="23"/>
        <v>1.0000376348025648</v>
      </c>
      <c r="I49" s="18">
        <f t="shared" si="16"/>
        <v>1</v>
      </c>
      <c r="J49" s="12">
        <f t="shared" si="17"/>
        <v>29.890323579451056</v>
      </c>
      <c r="K49" s="12">
        <f t="shared" si="18"/>
        <v>29.02227173573732</v>
      </c>
      <c r="L49" s="49">
        <f>Trend!$F13</f>
        <v>1.4999999999999999E-2</v>
      </c>
      <c r="M49" s="49">
        <f>Trend!$F33</f>
        <v>0</v>
      </c>
      <c r="N49" s="12">
        <f t="shared" si="21"/>
        <v>29.110460637867355</v>
      </c>
      <c r="O49" s="12">
        <f t="shared" si="19"/>
        <v>29.435977213782621</v>
      </c>
      <c r="P49" s="12"/>
      <c r="Q49" s="12"/>
      <c r="R49" s="12">
        <f t="shared" si="20"/>
        <v>29.110460637867355</v>
      </c>
      <c r="S49" s="12">
        <f t="shared" si="13"/>
        <v>30.224560674000003</v>
      </c>
      <c r="T49" s="12">
        <f t="shared" si="12"/>
        <v>-1.1141000361326476</v>
      </c>
    </row>
    <row r="50" spans="1:20" x14ac:dyDescent="0.2">
      <c r="A50" s="4">
        <v>37712</v>
      </c>
      <c r="B50" s="22">
        <f>Unit*Inputs!B158</f>
        <v>29.876910724000002</v>
      </c>
      <c r="D50" s="12">
        <f t="shared" si="14"/>
        <v>29.876910724000002</v>
      </c>
      <c r="E50" s="18">
        <f>Inputs!D158</f>
        <v>1.0084187989275362</v>
      </c>
      <c r="F50" s="12">
        <f t="shared" si="15"/>
        <v>29.627482902713044</v>
      </c>
      <c r="G50" s="18">
        <f t="shared" si="22"/>
        <v>1</v>
      </c>
      <c r="H50" s="50">
        <f t="shared" si="23"/>
        <v>0.97612277725203567</v>
      </c>
      <c r="I50" s="18">
        <f t="shared" si="16"/>
        <v>1</v>
      </c>
      <c r="J50" s="12">
        <f t="shared" si="17"/>
        <v>29.627482902713044</v>
      </c>
      <c r="K50" s="12">
        <f t="shared" si="18"/>
        <v>30.177602516782503</v>
      </c>
      <c r="L50" s="49">
        <f>Trend!$F14</f>
        <v>1.4999999999999999E-2</v>
      </c>
      <c r="M50" s="49">
        <f>Trend!$F34</f>
        <v>0</v>
      </c>
      <c r="N50" s="12">
        <f t="shared" si="21"/>
        <v>29.146848713664689</v>
      </c>
      <c r="O50" s="12">
        <f t="shared" si="19"/>
        <v>29.392230172356349</v>
      </c>
      <c r="P50" s="12"/>
      <c r="Q50" s="12"/>
      <c r="R50" s="12">
        <f t="shared" si="20"/>
        <v>29.146848713664689</v>
      </c>
      <c r="S50" s="12">
        <f t="shared" si="13"/>
        <v>29.876910724000002</v>
      </c>
      <c r="T50" s="12">
        <f t="shared" si="12"/>
        <v>-0.73006201033531326</v>
      </c>
    </row>
    <row r="51" spans="1:20" x14ac:dyDescent="0.2">
      <c r="A51" s="4">
        <v>37742</v>
      </c>
      <c r="B51" s="22">
        <f>Unit*Inputs!B159</f>
        <v>31.261541159000004</v>
      </c>
      <c r="D51" s="12">
        <f t="shared" si="14"/>
        <v>31.261541159000004</v>
      </c>
      <c r="E51" s="18">
        <f>Inputs!D159</f>
        <v>1.0079490595623259</v>
      </c>
      <c r="F51" s="12">
        <f t="shared" si="15"/>
        <v>31.015001068183413</v>
      </c>
      <c r="G51" s="18">
        <f t="shared" si="22"/>
        <v>1</v>
      </c>
      <c r="H51" s="50">
        <f t="shared" si="23"/>
        <v>0.96475668456994579</v>
      </c>
      <c r="I51" s="18">
        <f t="shared" si="16"/>
        <v>1</v>
      </c>
      <c r="J51" s="12">
        <f t="shared" si="17"/>
        <v>31.015001068183413</v>
      </c>
      <c r="K51" s="12">
        <f t="shared" si="18"/>
        <v>30.710927180674322</v>
      </c>
      <c r="L51" s="49">
        <f>Trend!$F15</f>
        <v>1.4999999999999999E-2</v>
      </c>
      <c r="M51" s="49">
        <f>Trend!$F35</f>
        <v>0</v>
      </c>
      <c r="N51" s="12">
        <f t="shared" si="21"/>
        <v>29.18328227455677</v>
      </c>
      <c r="O51" s="12">
        <f t="shared" si="19"/>
        <v>29.415261923581394</v>
      </c>
      <c r="P51" s="12"/>
      <c r="Q51" s="12"/>
      <c r="R51" s="12">
        <f t="shared" si="20"/>
        <v>29.18328227455677</v>
      </c>
      <c r="S51" s="12">
        <f t="shared" si="13"/>
        <v>31.261541159000004</v>
      </c>
      <c r="T51" s="12">
        <f t="shared" si="12"/>
        <v>-2.0782588844432333</v>
      </c>
    </row>
    <row r="52" spans="1:20" x14ac:dyDescent="0.2">
      <c r="A52" s="4">
        <v>37773</v>
      </c>
      <c r="B52" s="22">
        <f>Unit*Inputs!B160</f>
        <v>31.842425762000001</v>
      </c>
      <c r="D52" s="12">
        <f t="shared" si="14"/>
        <v>31.842425762000001</v>
      </c>
      <c r="E52" s="18">
        <f>Inputs!D160</f>
        <v>1.011182116970414</v>
      </c>
      <c r="F52" s="12">
        <f t="shared" si="15"/>
        <v>31.490297571126519</v>
      </c>
      <c r="G52" s="18">
        <f t="shared" si="22"/>
        <v>1</v>
      </c>
      <c r="H52" s="50">
        <f t="shared" si="23"/>
        <v>0.93295607948832149</v>
      </c>
      <c r="I52" s="18">
        <f t="shared" si="16"/>
        <v>1</v>
      </c>
      <c r="J52" s="12">
        <f t="shared" si="17"/>
        <v>31.490297571126519</v>
      </c>
      <c r="K52" s="12">
        <f t="shared" si="18"/>
        <v>30.897931606673325</v>
      </c>
      <c r="L52" s="49">
        <f>Trend!$F16</f>
        <v>1.4999999999999999E-2</v>
      </c>
      <c r="M52" s="49">
        <f>Trend!$F36</f>
        <v>0</v>
      </c>
      <c r="N52" s="12">
        <f t="shared" si="21"/>
        <v>29.219761377399966</v>
      </c>
      <c r="O52" s="12">
        <f t="shared" si="19"/>
        <v>29.54650016696964</v>
      </c>
      <c r="P52" s="12"/>
      <c r="Q52" s="12"/>
      <c r="R52" s="12">
        <f t="shared" si="20"/>
        <v>29.219761377399966</v>
      </c>
      <c r="S52" s="12">
        <f t="shared" si="13"/>
        <v>31.842425762000001</v>
      </c>
      <c r="T52" s="12">
        <f t="shared" si="12"/>
        <v>-2.6226643846000357</v>
      </c>
    </row>
    <row r="53" spans="1:20" x14ac:dyDescent="0.2">
      <c r="A53" s="4">
        <v>37803</v>
      </c>
      <c r="B53" s="22">
        <f>Unit*Inputs!B161</f>
        <v>31.924518728000002</v>
      </c>
      <c r="D53" s="12">
        <f t="shared" si="14"/>
        <v>31.924518728000002</v>
      </c>
      <c r="E53" s="18">
        <f>Inputs!D161</f>
        <v>1.0575060955967475</v>
      </c>
      <c r="F53" s="12">
        <f t="shared" si="15"/>
        <v>30.188496180710043</v>
      </c>
      <c r="G53" s="18">
        <f t="shared" si="22"/>
        <v>1</v>
      </c>
      <c r="H53" s="50">
        <f t="shared" si="23"/>
        <v>0.93392991939460834</v>
      </c>
      <c r="I53" s="18">
        <f t="shared" si="16"/>
        <v>1</v>
      </c>
      <c r="J53" s="12">
        <f t="shared" si="17"/>
        <v>30.188496180710043</v>
      </c>
      <c r="K53" s="12">
        <f t="shared" si="18"/>
        <v>28.87183041284921</v>
      </c>
      <c r="L53" s="49">
        <f>Trend!$F17</f>
        <v>1.4999999999999999E-2</v>
      </c>
      <c r="M53" s="49">
        <f>Trend!$F37</f>
        <v>0</v>
      </c>
      <c r="N53" s="12">
        <f t="shared" si="21"/>
        <v>29.256286079121715</v>
      </c>
      <c r="O53" s="12">
        <f t="shared" si="19"/>
        <v>30.938700863193482</v>
      </c>
      <c r="P53" s="12"/>
      <c r="Q53" s="12"/>
      <c r="R53" s="12">
        <f t="shared" si="20"/>
        <v>29.256286079121715</v>
      </c>
      <c r="S53" s="12">
        <f t="shared" si="13"/>
        <v>31.924518728000002</v>
      </c>
      <c r="T53" s="12">
        <f t="shared" si="12"/>
        <v>-2.6682326488782877</v>
      </c>
    </row>
    <row r="54" spans="1:20" x14ac:dyDescent="0.2">
      <c r="A54" s="4">
        <v>37834</v>
      </c>
      <c r="B54" s="22">
        <f>Unit*Inputs!B162</f>
        <v>25.207009621000001</v>
      </c>
      <c r="D54" s="12">
        <f t="shared" si="14"/>
        <v>25.207009621000001</v>
      </c>
      <c r="E54" s="18">
        <f>Inputs!D162</f>
        <v>1.0108399331721043</v>
      </c>
      <c r="F54" s="12">
        <f t="shared" si="15"/>
        <v>24.936697486711072</v>
      </c>
      <c r="G54" s="18">
        <f t="shared" si="22"/>
        <v>1</v>
      </c>
      <c r="H54" s="50">
        <f t="shared" si="23"/>
        <v>0.92467384866109226</v>
      </c>
      <c r="I54" s="18">
        <f t="shared" si="16"/>
        <v>1</v>
      </c>
      <c r="J54" s="12">
        <f t="shared" si="17"/>
        <v>24.936697486711072</v>
      </c>
      <c r="K54" s="12">
        <f t="shared" si="18"/>
        <v>28.298008020983488</v>
      </c>
      <c r="L54" s="49">
        <f>Trend!$F18</f>
        <v>1.4999999999999999E-2</v>
      </c>
      <c r="M54" s="49">
        <f>Trend!$F38</f>
        <v>0</v>
      </c>
      <c r="N54" s="12">
        <f t="shared" si="21"/>
        <v>29.292856436720616</v>
      </c>
      <c r="O54" s="12">
        <f t="shared" si="19"/>
        <v>29.610389042914711</v>
      </c>
      <c r="P54" s="12"/>
      <c r="Q54" s="12"/>
      <c r="R54" s="12">
        <f t="shared" si="20"/>
        <v>29.292856436720616</v>
      </c>
      <c r="S54" s="12">
        <f t="shared" si="13"/>
        <v>25.207009621000001</v>
      </c>
      <c r="T54" s="12">
        <f t="shared" si="12"/>
        <v>4.0858468157206147</v>
      </c>
    </row>
    <row r="55" spans="1:20" x14ac:dyDescent="0.2">
      <c r="A55" s="4">
        <v>37865</v>
      </c>
      <c r="B55" s="22">
        <f>Unit*Inputs!B163</f>
        <v>30.171336113000002</v>
      </c>
      <c r="D55" s="12">
        <f t="shared" si="14"/>
        <v>30.171336113000002</v>
      </c>
      <c r="E55" s="18">
        <f>Inputs!D163</f>
        <v>1.0135210457422306</v>
      </c>
      <c r="F55" s="12">
        <f t="shared" si="15"/>
        <v>29.768830395529346</v>
      </c>
      <c r="G55" s="18">
        <f t="shared" si="22"/>
        <v>1</v>
      </c>
      <c r="H55" s="50">
        <f t="shared" si="23"/>
        <v>0.96908429486836234</v>
      </c>
      <c r="I55" s="18">
        <f t="shared" si="16"/>
        <v>1</v>
      </c>
      <c r="J55" s="12">
        <f t="shared" si="17"/>
        <v>29.768830395529346</v>
      </c>
      <c r="K55" s="12">
        <f t="shared" si="18"/>
        <v>28.230143820560226</v>
      </c>
      <c r="L55" s="49">
        <f>Trend!$F19</f>
        <v>1.4999999999999999E-2</v>
      </c>
      <c r="M55" s="49">
        <f>Trend!$F39</f>
        <v>0</v>
      </c>
      <c r="N55" s="12">
        <f t="shared" si="21"/>
        <v>29.329472507266516</v>
      </c>
      <c r="O55" s="12">
        <f t="shared" si="19"/>
        <v>29.726037646632761</v>
      </c>
      <c r="P55" s="12"/>
      <c r="Q55" s="12"/>
      <c r="R55" s="12">
        <f t="shared" si="20"/>
        <v>29.329472507266516</v>
      </c>
      <c r="S55" s="12">
        <f t="shared" si="13"/>
        <v>30.171336113000002</v>
      </c>
      <c r="T55" s="12">
        <f t="shared" si="12"/>
        <v>-0.84186360573348651</v>
      </c>
    </row>
    <row r="56" spans="1:20" x14ac:dyDescent="0.2">
      <c r="A56" s="4">
        <v>37895</v>
      </c>
      <c r="B56" s="22">
        <f>Unit*Inputs!B164</f>
        <v>32.891088624000005</v>
      </c>
      <c r="D56" s="12">
        <f t="shared" si="14"/>
        <v>32.891088624000005</v>
      </c>
      <c r="E56" s="18">
        <f>Inputs!D164</f>
        <v>1.0969216071300767</v>
      </c>
      <c r="F56" s="12">
        <f t="shared" si="15"/>
        <v>29.984903579440264</v>
      </c>
      <c r="G56" s="18">
        <f t="shared" si="22"/>
        <v>1</v>
      </c>
      <c r="H56" s="50">
        <f t="shared" si="23"/>
        <v>1.0001341906588057</v>
      </c>
      <c r="I56" s="18">
        <f t="shared" si="16"/>
        <v>1</v>
      </c>
      <c r="J56" s="12">
        <f t="shared" si="17"/>
        <v>29.984903579440264</v>
      </c>
      <c r="K56" s="12">
        <f t="shared" si="18"/>
        <v>29.199822186134458</v>
      </c>
      <c r="L56" s="49">
        <f>Trend!$F20</f>
        <v>1.4999999999999999E-2</v>
      </c>
      <c r="M56" s="49">
        <f>Trend!$F40</f>
        <v>0</v>
      </c>
      <c r="N56" s="12">
        <f t="shared" si="21"/>
        <v>29.366134347900598</v>
      </c>
      <c r="O56" s="12">
        <f t="shared" si="19"/>
        <v>32.212347284096872</v>
      </c>
      <c r="P56" s="12"/>
      <c r="Q56" s="12"/>
      <c r="R56" s="12">
        <f t="shared" si="20"/>
        <v>29.366134347900598</v>
      </c>
      <c r="S56" s="12">
        <f t="shared" si="13"/>
        <v>32.891088624000005</v>
      </c>
      <c r="T56" s="12">
        <f t="shared" si="12"/>
        <v>-3.5249542760994075</v>
      </c>
    </row>
    <row r="57" spans="1:20" x14ac:dyDescent="0.2">
      <c r="A57" s="4">
        <v>37926</v>
      </c>
      <c r="B57" s="22">
        <f>Unit*Inputs!B165</f>
        <v>24.572365351000002</v>
      </c>
      <c r="D57" s="12">
        <f t="shared" si="14"/>
        <v>24.572365351000002</v>
      </c>
      <c r="E57" s="18">
        <f>Inputs!D165</f>
        <v>0.88244635968452889</v>
      </c>
      <c r="F57" s="12">
        <f t="shared" si="15"/>
        <v>27.845732583433769</v>
      </c>
      <c r="G57" s="18">
        <f t="shared" si="22"/>
        <v>1</v>
      </c>
      <c r="H57" s="50">
        <f t="shared" si="23"/>
        <v>1.0519864648852775</v>
      </c>
      <c r="I57" s="18">
        <f t="shared" si="16"/>
        <v>1</v>
      </c>
      <c r="J57" s="12">
        <f t="shared" si="17"/>
        <v>27.845732583433769</v>
      </c>
      <c r="K57" s="12">
        <f t="shared" si="18"/>
        <v>29.148591737379643</v>
      </c>
      <c r="L57" s="49">
        <f>Trend!$F21</f>
        <v>1.4999999999999999E-2</v>
      </c>
      <c r="M57" s="49">
        <f>Trend!$F41</f>
        <v>0</v>
      </c>
      <c r="N57" s="12">
        <f t="shared" si="21"/>
        <v>29.402842015835471</v>
      </c>
      <c r="O57" s="12">
        <f t="shared" si="19"/>
        <v>25.946430901253326</v>
      </c>
      <c r="P57" s="12"/>
      <c r="Q57" s="12"/>
      <c r="R57" s="12">
        <f t="shared" si="20"/>
        <v>29.402842015835471</v>
      </c>
      <c r="S57" s="12">
        <f t="shared" si="13"/>
        <v>24.572365351000002</v>
      </c>
      <c r="T57" s="12">
        <f t="shared" si="12"/>
        <v>4.8304766648354693</v>
      </c>
    </row>
    <row r="58" spans="1:20" x14ac:dyDescent="0.2">
      <c r="A58" s="4">
        <v>37956</v>
      </c>
      <c r="B58" s="22">
        <f>Unit*Inputs!B166</f>
        <v>28.065196767000003</v>
      </c>
      <c r="D58" s="12">
        <f t="shared" si="14"/>
        <v>28.065196767000003</v>
      </c>
      <c r="E58" s="18">
        <f>Inputs!D166</f>
        <v>0.94766385260975616</v>
      </c>
      <c r="F58" s="12">
        <f t="shared" si="15"/>
        <v>29.615139049264897</v>
      </c>
      <c r="G58" s="18">
        <f t="shared" si="22"/>
        <v>1</v>
      </c>
      <c r="H58" s="50">
        <f t="shared" si="23"/>
        <v>1.1545742907833405</v>
      </c>
      <c r="I58" s="18">
        <f t="shared" si="16"/>
        <v>1</v>
      </c>
      <c r="J58" s="12">
        <f t="shared" si="17"/>
        <v>29.615139049264897</v>
      </c>
      <c r="K58" s="12">
        <f t="shared" si="18"/>
        <v>30.542851171552229</v>
      </c>
      <c r="L58" s="49">
        <f>Trend!$F22</f>
        <v>1.4999999999999999E-2</v>
      </c>
      <c r="M58" s="49">
        <f>Trend!$F42</f>
        <v>0</v>
      </c>
      <c r="N58" s="12">
        <f t="shared" si="21"/>
        <v>29.439595568355266</v>
      </c>
      <c r="O58" s="12">
        <f t="shared" si="19"/>
        <v>27.898840555580655</v>
      </c>
      <c r="P58" s="12"/>
      <c r="Q58" s="12"/>
      <c r="R58" s="12">
        <f t="shared" si="20"/>
        <v>29.439595568355266</v>
      </c>
      <c r="S58" s="12">
        <f t="shared" si="13"/>
        <v>28.065196767000003</v>
      </c>
      <c r="T58" s="12">
        <f t="shared" si="12"/>
        <v>1.3743988013552624</v>
      </c>
    </row>
    <row r="59" spans="1:20" x14ac:dyDescent="0.2">
      <c r="A59" s="4">
        <v>37987</v>
      </c>
      <c r="B59" s="22">
        <f>Unit*Inputs!B167</f>
        <v>33.401117984000003</v>
      </c>
      <c r="D59" s="12">
        <f t="shared" si="14"/>
        <v>33.401117984000003</v>
      </c>
      <c r="E59" s="18">
        <f>Inputs!D167</f>
        <v>0.97756465010982252</v>
      </c>
      <c r="F59" s="12">
        <f t="shared" si="15"/>
        <v>34.167681881958011</v>
      </c>
      <c r="G59" s="18">
        <f t="shared" si="22"/>
        <v>1</v>
      </c>
      <c r="H59" s="50">
        <f t="shared" si="23"/>
        <v>1.058635486168473</v>
      </c>
      <c r="I59" s="18">
        <f t="shared" si="16"/>
        <v>1</v>
      </c>
      <c r="J59" s="12">
        <f t="shared" si="17"/>
        <v>34.167681881958011</v>
      </c>
      <c r="K59" s="12">
        <f t="shared" si="18"/>
        <v>31.46679658581456</v>
      </c>
      <c r="L59" s="49">
        <f>Trend!$G11</f>
        <v>1.4999999999999999E-2</v>
      </c>
      <c r="M59" s="49">
        <f>Trend!$G31</f>
        <v>7.0000000000000007E-2</v>
      </c>
      <c r="N59" s="12">
        <f t="shared" si="21"/>
        <v>31.53974271721281</v>
      </c>
      <c r="O59" s="12">
        <f t="shared" si="19"/>
        <v>30.832137553905962</v>
      </c>
      <c r="P59" s="12"/>
      <c r="Q59" s="12"/>
      <c r="R59" s="12">
        <f t="shared" si="20"/>
        <v>31.53974271721281</v>
      </c>
      <c r="S59" s="12">
        <f t="shared" si="13"/>
        <v>33.401117984000003</v>
      </c>
      <c r="T59" s="12">
        <f t="shared" si="12"/>
        <v>-1.8613752667871921</v>
      </c>
    </row>
    <row r="60" spans="1:20" x14ac:dyDescent="0.2">
      <c r="A60" s="4">
        <v>38018</v>
      </c>
      <c r="B60" s="22">
        <f>Unit*Inputs!B168</f>
        <v>28.219808424</v>
      </c>
      <c r="D60" s="12">
        <f t="shared" si="14"/>
        <v>28.219808424</v>
      </c>
      <c r="E60" s="18">
        <f>Inputs!D168</f>
        <v>0.9216867800369789</v>
      </c>
      <c r="F60" s="12">
        <f t="shared" si="15"/>
        <v>30.617568826220765</v>
      </c>
      <c r="G60" s="18">
        <f t="shared" si="22"/>
        <v>1</v>
      </c>
      <c r="H60" s="50">
        <f t="shared" si="23"/>
        <v>1.0331083284671718</v>
      </c>
      <c r="I60" s="18">
        <f t="shared" si="16"/>
        <v>1</v>
      </c>
      <c r="J60" s="12">
        <f t="shared" si="17"/>
        <v>30.617568826220765</v>
      </c>
      <c r="K60" s="12">
        <f t="shared" si="18"/>
        <v>31.830124813717219</v>
      </c>
      <c r="L60" s="49">
        <f>Trend!$G12</f>
        <v>1.4999999999999999E-2</v>
      </c>
      <c r="M60" s="49">
        <f>Trend!$G32</f>
        <v>0</v>
      </c>
      <c r="N60" s="12">
        <f t="shared" si="21"/>
        <v>31.579167395609325</v>
      </c>
      <c r="O60" s="12">
        <f t="shared" si="19"/>
        <v>29.106101113107908</v>
      </c>
      <c r="P60" s="12"/>
      <c r="Q60" s="12"/>
      <c r="R60" s="12">
        <f t="shared" si="20"/>
        <v>31.579167395609325</v>
      </c>
      <c r="S60" s="12">
        <f t="shared" si="13"/>
        <v>28.219808424</v>
      </c>
      <c r="T60" s="12">
        <f t="shared" si="12"/>
        <v>3.3593589716093248</v>
      </c>
    </row>
    <row r="61" spans="1:20" x14ac:dyDescent="0.2">
      <c r="A61" s="4">
        <v>38047</v>
      </c>
      <c r="B61" s="22">
        <f>Unit*Inputs!B169</f>
        <v>34.114416814000002</v>
      </c>
      <c r="D61" s="12">
        <f t="shared" si="14"/>
        <v>34.114416814000002</v>
      </c>
      <c r="E61" s="18">
        <f>Inputs!D169</f>
        <v>1.1110333607731411</v>
      </c>
      <c r="F61" s="12">
        <f t="shared" si="15"/>
        <v>30.705123732972886</v>
      </c>
      <c r="G61" s="18">
        <f t="shared" si="22"/>
        <v>1</v>
      </c>
      <c r="H61" s="50">
        <f t="shared" si="23"/>
        <v>1.0000376348025648</v>
      </c>
      <c r="I61" s="18">
        <f t="shared" si="16"/>
        <v>1</v>
      </c>
      <c r="J61" s="12">
        <f t="shared" si="17"/>
        <v>30.705123732972886</v>
      </c>
      <c r="K61" s="12">
        <f t="shared" si="18"/>
        <v>31.091687496045562</v>
      </c>
      <c r="L61" s="49">
        <f>Trend!$G13</f>
        <v>1.4999999999999999E-2</v>
      </c>
      <c r="M61" s="49">
        <f>Trend!$G33</f>
        <v>0</v>
      </c>
      <c r="N61" s="12">
        <f t="shared" si="21"/>
        <v>31.618641354853835</v>
      </c>
      <c r="O61" s="12">
        <f t="shared" si="19"/>
        <v>35.129365367563878</v>
      </c>
      <c r="P61" s="12"/>
      <c r="Q61" s="12"/>
      <c r="R61" s="12">
        <f t="shared" si="20"/>
        <v>31.618641354853835</v>
      </c>
      <c r="S61" s="12">
        <f t="shared" si="13"/>
        <v>34.114416814000002</v>
      </c>
      <c r="T61" s="12">
        <f t="shared" si="12"/>
        <v>-2.4957754591461665</v>
      </c>
    </row>
    <row r="62" spans="1:20" x14ac:dyDescent="0.2">
      <c r="A62" s="4">
        <v>38078</v>
      </c>
      <c r="B62" s="22">
        <f>Unit*Inputs!B170</f>
        <v>32.174532881000005</v>
      </c>
      <c r="D62" s="12">
        <f t="shared" si="14"/>
        <v>32.174532881000005</v>
      </c>
      <c r="E62" s="18">
        <f>Inputs!D170</f>
        <v>1.006952941285765</v>
      </c>
      <c r="F62" s="12">
        <f t="shared" si="15"/>
        <v>31.952369928943021</v>
      </c>
      <c r="G62" s="18">
        <f t="shared" si="22"/>
        <v>1</v>
      </c>
      <c r="H62" s="50">
        <f t="shared" si="23"/>
        <v>0.97612277725203567</v>
      </c>
      <c r="I62" s="18">
        <f t="shared" si="16"/>
        <v>1</v>
      </c>
      <c r="J62" s="12">
        <f t="shared" si="17"/>
        <v>31.952369928943021</v>
      </c>
      <c r="K62" s="12">
        <f t="shared" si="18"/>
        <v>31.393722679847958</v>
      </c>
      <c r="L62" s="49">
        <f>Trend!$G14</f>
        <v>1.4999999999999999E-2</v>
      </c>
      <c r="M62" s="49">
        <f>Trend!$G34</f>
        <v>0</v>
      </c>
      <c r="N62" s="12">
        <f t="shared" si="21"/>
        <v>31.658164656547402</v>
      </c>
      <c r="O62" s="12">
        <f t="shared" si="19"/>
        <v>31.878282016619455</v>
      </c>
      <c r="P62" s="12"/>
      <c r="Q62" s="12"/>
      <c r="R62" s="12">
        <f t="shared" si="20"/>
        <v>31.658164656547402</v>
      </c>
      <c r="S62" s="12">
        <f t="shared" si="13"/>
        <v>32.174532881000005</v>
      </c>
      <c r="T62" s="12">
        <f t="shared" si="12"/>
        <v>-0.51636822445260222</v>
      </c>
    </row>
    <row r="63" spans="1:20" x14ac:dyDescent="0.2">
      <c r="A63" s="4">
        <v>38108</v>
      </c>
      <c r="B63" s="22">
        <f>Unit*Inputs!B171</f>
        <v>30.105487464000003</v>
      </c>
      <c r="D63" s="12">
        <f t="shared" si="14"/>
        <v>30.105487464000003</v>
      </c>
      <c r="E63" s="18">
        <f>Inputs!D171</f>
        <v>0.95501200473525871</v>
      </c>
      <c r="F63" s="12">
        <f t="shared" si="15"/>
        <v>31.523674377627977</v>
      </c>
      <c r="G63" s="18">
        <f t="shared" si="22"/>
        <v>1</v>
      </c>
      <c r="H63" s="50">
        <f t="shared" si="23"/>
        <v>0.96475668456994579</v>
      </c>
      <c r="I63" s="18">
        <f t="shared" si="16"/>
        <v>1</v>
      </c>
      <c r="J63" s="12">
        <f t="shared" si="17"/>
        <v>31.523674377627977</v>
      </c>
      <c r="K63" s="12">
        <f t="shared" si="18"/>
        <v>30.210192705417924</v>
      </c>
      <c r="L63" s="49">
        <f>Trend!$G15</f>
        <v>1.4999999999999999E-2</v>
      </c>
      <c r="M63" s="49">
        <f>Trend!$G35</f>
        <v>0</v>
      </c>
      <c r="N63" s="12">
        <f t="shared" si="21"/>
        <v>31.697737362368088</v>
      </c>
      <c r="O63" s="12">
        <f t="shared" si="19"/>
        <v>30.271719704006859</v>
      </c>
      <c r="P63" s="12"/>
      <c r="Q63" s="12"/>
      <c r="R63" s="12">
        <f t="shared" si="20"/>
        <v>31.697737362368088</v>
      </c>
      <c r="S63" s="12">
        <f t="shared" si="13"/>
        <v>30.105487464000003</v>
      </c>
      <c r="T63" s="12">
        <f t="shared" si="12"/>
        <v>1.5922498983680846</v>
      </c>
    </row>
    <row r="64" spans="1:20" x14ac:dyDescent="0.2">
      <c r="A64" s="4">
        <v>38139</v>
      </c>
      <c r="B64" s="22">
        <f>Unit*Inputs!B172</f>
        <v>28.935464709000001</v>
      </c>
      <c r="D64" s="12">
        <f t="shared" si="14"/>
        <v>28.935464709000001</v>
      </c>
      <c r="E64" s="18">
        <f>Inputs!D172</f>
        <v>1.0655850294392526</v>
      </c>
      <c r="F64" s="12">
        <f t="shared" si="15"/>
        <v>27.154533809682775</v>
      </c>
      <c r="G64" s="18">
        <f t="shared" si="22"/>
        <v>1</v>
      </c>
      <c r="H64" s="50">
        <f t="shared" si="23"/>
        <v>0.93295607948832149</v>
      </c>
      <c r="I64" s="18">
        <f t="shared" si="16"/>
        <v>1</v>
      </c>
      <c r="J64" s="12">
        <f t="shared" si="17"/>
        <v>27.154533809682775</v>
      </c>
      <c r="K64" s="12">
        <f t="shared" si="18"/>
        <v>29.337995097714799</v>
      </c>
      <c r="L64" s="49">
        <f>Trend!$G16</f>
        <v>1.4999999999999999E-2</v>
      </c>
      <c r="M64" s="49">
        <f>Trend!$G36</f>
        <v>-6.5420560747663559E-2</v>
      </c>
      <c r="N64" s="12">
        <f t="shared" si="21"/>
        <v>29.661083676701914</v>
      </c>
      <c r="O64" s="12">
        <f t="shared" si="19"/>
        <v>31.606406722838543</v>
      </c>
      <c r="P64" s="12"/>
      <c r="Q64" s="12"/>
      <c r="R64" s="12">
        <f t="shared" si="20"/>
        <v>29.661083676701914</v>
      </c>
      <c r="S64" s="12">
        <f t="shared" si="13"/>
        <v>28.935464709000001</v>
      </c>
      <c r="T64" s="12">
        <f t="shared" si="12"/>
        <v>0.72561896770191225</v>
      </c>
    </row>
    <row r="65" spans="1:20" x14ac:dyDescent="0.2">
      <c r="A65" s="4">
        <v>38169</v>
      </c>
      <c r="B65" s="22">
        <f>Unit*Inputs!B173</f>
        <v>29.927647185000001</v>
      </c>
      <c r="D65" s="12">
        <f t="shared" si="14"/>
        <v>29.927647185000001</v>
      </c>
      <c r="E65" s="18">
        <f>Inputs!D173</f>
        <v>1.0201757082156397</v>
      </c>
      <c r="F65" s="12">
        <f t="shared" si="15"/>
        <v>29.335777105833657</v>
      </c>
      <c r="G65" s="18">
        <f t="shared" si="22"/>
        <v>1</v>
      </c>
      <c r="H65" s="50">
        <f t="shared" si="23"/>
        <v>0.93392991939460834</v>
      </c>
      <c r="I65" s="18">
        <f t="shared" si="16"/>
        <v>1</v>
      </c>
      <c r="J65" s="12">
        <f t="shared" si="17"/>
        <v>29.335777105833657</v>
      </c>
      <c r="K65" s="12">
        <f t="shared" si="18"/>
        <v>27.480847199837587</v>
      </c>
      <c r="L65" s="49">
        <f>Trend!$G17</f>
        <v>1.4999999999999999E-2</v>
      </c>
      <c r="M65" s="49">
        <f>Trend!$G37</f>
        <v>0</v>
      </c>
      <c r="N65" s="12">
        <f t="shared" si="21"/>
        <v>29.698160031297789</v>
      </c>
      <c r="O65" s="12">
        <f t="shared" si="19"/>
        <v>30.297341442630628</v>
      </c>
      <c r="P65" s="12"/>
      <c r="Q65" s="12"/>
      <c r="R65" s="12">
        <f t="shared" si="20"/>
        <v>29.698160031297789</v>
      </c>
      <c r="S65" s="12">
        <f t="shared" si="13"/>
        <v>29.927647185000001</v>
      </c>
      <c r="T65" s="12">
        <f t="shared" si="12"/>
        <v>-0.22948715370221251</v>
      </c>
    </row>
    <row r="66" spans="1:20" x14ac:dyDescent="0.2">
      <c r="A66" s="4">
        <v>38200</v>
      </c>
      <c r="B66" s="22">
        <f>Unit*Inputs!B174</f>
        <v>27.512945934000001</v>
      </c>
      <c r="D66" s="12">
        <f t="shared" si="14"/>
        <v>27.512945934000001</v>
      </c>
      <c r="E66" s="18">
        <f>Inputs!D174</f>
        <v>1.0601380000435223</v>
      </c>
      <c r="F66" s="12">
        <f t="shared" si="15"/>
        <v>25.95223068399633</v>
      </c>
      <c r="G66" s="18">
        <f t="shared" si="22"/>
        <v>1</v>
      </c>
      <c r="H66" s="50">
        <f t="shared" si="23"/>
        <v>0.92467384866109226</v>
      </c>
      <c r="I66" s="18">
        <f t="shared" si="16"/>
        <v>1</v>
      </c>
      <c r="J66" s="12">
        <f t="shared" si="17"/>
        <v>25.95223068399633</v>
      </c>
      <c r="K66" s="12">
        <f t="shared" si="18"/>
        <v>27.603196936078849</v>
      </c>
      <c r="L66" s="49">
        <f>Trend!$G18</f>
        <v>1.4999999999999999E-2</v>
      </c>
      <c r="M66" s="49">
        <f>Trend!$G38</f>
        <v>0</v>
      </c>
      <c r="N66" s="12">
        <f t="shared" si="21"/>
        <v>29.735282731336909</v>
      </c>
      <c r="O66" s="12">
        <f t="shared" si="19"/>
        <v>31.523503165528197</v>
      </c>
      <c r="P66" s="12"/>
      <c r="Q66" s="12"/>
      <c r="R66" s="12">
        <f t="shared" si="20"/>
        <v>29.735282731336909</v>
      </c>
      <c r="S66" s="12">
        <f t="shared" si="13"/>
        <v>27.512945934000001</v>
      </c>
      <c r="T66" s="12">
        <f t="shared" si="12"/>
        <v>2.2223367973369079</v>
      </c>
    </row>
    <row r="67" spans="1:20" x14ac:dyDescent="0.2">
      <c r="A67" s="4">
        <v>38231</v>
      </c>
      <c r="B67" s="22">
        <f>Unit*Inputs!B175</f>
        <v>27.997327555000002</v>
      </c>
      <c r="D67" s="12">
        <f t="shared" si="14"/>
        <v>27.997327555000002</v>
      </c>
      <c r="E67" s="18">
        <f>Inputs!D175</f>
        <v>1.0172862344537108</v>
      </c>
      <c r="F67" s="12">
        <f t="shared" si="15"/>
        <v>27.52158301840656</v>
      </c>
      <c r="G67" s="18">
        <f t="shared" si="22"/>
        <v>1</v>
      </c>
      <c r="H67" s="50">
        <f t="shared" si="23"/>
        <v>0.96908429486836234</v>
      </c>
      <c r="I67" s="18">
        <f t="shared" si="16"/>
        <v>1</v>
      </c>
      <c r="J67" s="12">
        <f t="shared" si="17"/>
        <v>27.52158301840656</v>
      </c>
      <c r="K67" s="12">
        <f t="shared" si="18"/>
        <v>28.799416005994317</v>
      </c>
      <c r="L67" s="49">
        <f>Trend!$G19</f>
        <v>1.4999999999999999E-2</v>
      </c>
      <c r="M67" s="49">
        <f>Trend!$G39</f>
        <v>0</v>
      </c>
      <c r="N67" s="12">
        <f t="shared" si="21"/>
        <v>29.772451834751081</v>
      </c>
      <c r="O67" s="12">
        <f t="shared" si="19"/>
        <v>30.2871054174284</v>
      </c>
      <c r="P67" s="12"/>
      <c r="Q67" s="12"/>
      <c r="R67" s="12">
        <f t="shared" si="20"/>
        <v>29.772451834751081</v>
      </c>
      <c r="S67" s="12">
        <f t="shared" si="13"/>
        <v>27.997327555000002</v>
      </c>
      <c r="T67" s="12">
        <f t="shared" si="12"/>
        <v>1.7751242797510791</v>
      </c>
    </row>
    <row r="68" spans="1:20" x14ac:dyDescent="0.2">
      <c r="A68" s="4">
        <v>38261</v>
      </c>
      <c r="B68" s="22">
        <f>Unit*Inputs!B176</f>
        <v>32.784492494000006</v>
      </c>
      <c r="D68" s="12">
        <f t="shared" si="14"/>
        <v>32.784492494000006</v>
      </c>
      <c r="E68" s="18">
        <f>Inputs!D176</f>
        <v>0.99574960589333994</v>
      </c>
      <c r="F68" s="12">
        <f t="shared" si="15"/>
        <v>32.924434315580065</v>
      </c>
      <c r="G68" s="18">
        <f t="shared" si="22"/>
        <v>1</v>
      </c>
      <c r="H68" s="50">
        <f t="shared" si="23"/>
        <v>1.0001341906588057</v>
      </c>
      <c r="I68" s="18">
        <f t="shared" si="16"/>
        <v>1</v>
      </c>
      <c r="J68" s="12">
        <f t="shared" si="17"/>
        <v>32.924434315580065</v>
      </c>
      <c r="K68" s="12">
        <f t="shared" si="18"/>
        <v>30.969159874508108</v>
      </c>
      <c r="L68" s="49">
        <f>Trend!$G20</f>
        <v>0.13</v>
      </c>
      <c r="M68" s="49">
        <f>Trend!$G40</f>
        <v>0</v>
      </c>
      <c r="N68" s="12">
        <f t="shared" si="21"/>
        <v>30.09498672962755</v>
      </c>
      <c r="O68" s="12">
        <f t="shared" si="19"/>
        <v>29.967071175391929</v>
      </c>
      <c r="P68" s="12"/>
      <c r="Q68" s="12"/>
      <c r="R68" s="12">
        <f t="shared" si="20"/>
        <v>30.09498672962755</v>
      </c>
      <c r="S68" s="12">
        <f t="shared" si="13"/>
        <v>32.784492494000006</v>
      </c>
      <c r="T68" s="12">
        <f t="shared" si="12"/>
        <v>-2.6895057643724556</v>
      </c>
    </row>
    <row r="69" spans="1:20" x14ac:dyDescent="0.2">
      <c r="A69" s="4">
        <v>38292</v>
      </c>
      <c r="B69" s="22">
        <f>Unit*Inputs!B177</f>
        <v>31.802235189000001</v>
      </c>
      <c r="D69" s="12">
        <f t="shared" si="14"/>
        <v>31.802235189000001</v>
      </c>
      <c r="E69" s="18">
        <f>Inputs!D177</f>
        <v>0.97969200849124516</v>
      </c>
      <c r="F69" s="12">
        <f t="shared" si="15"/>
        <v>32.4614622895377</v>
      </c>
      <c r="G69" s="18">
        <f t="shared" si="22"/>
        <v>1</v>
      </c>
      <c r="H69" s="50">
        <f t="shared" si="23"/>
        <v>1.0519864648852775</v>
      </c>
      <c r="I69" s="18">
        <f t="shared" si="16"/>
        <v>1</v>
      </c>
      <c r="J69" s="12">
        <f t="shared" si="17"/>
        <v>32.4614622895377</v>
      </c>
      <c r="K69" s="12">
        <f t="shared" si="18"/>
        <v>33.534533970789219</v>
      </c>
      <c r="L69" s="49">
        <f>Trend!$G21</f>
        <v>0.13</v>
      </c>
      <c r="M69" s="49">
        <f>Trend!$G41</f>
        <v>0.05</v>
      </c>
      <c r="N69" s="12">
        <f t="shared" si="21"/>
        <v>31.942066540158439</v>
      </c>
      <c r="O69" s="12">
        <f t="shared" si="19"/>
        <v>31.293387324088819</v>
      </c>
      <c r="P69" s="12"/>
      <c r="Q69" s="12"/>
      <c r="R69" s="12">
        <f t="shared" si="20"/>
        <v>31.942066540158439</v>
      </c>
      <c r="S69" s="12">
        <f t="shared" si="13"/>
        <v>31.802235189000001</v>
      </c>
      <c r="T69" s="12">
        <f t="shared" si="12"/>
        <v>0.13983135115843837</v>
      </c>
    </row>
    <row r="70" spans="1:20" x14ac:dyDescent="0.2">
      <c r="A70" s="4">
        <v>38322</v>
      </c>
      <c r="B70" s="22">
        <f>Unit*Inputs!B178</f>
        <v>32.656786257</v>
      </c>
      <c r="D70" s="12">
        <f t="shared" si="14"/>
        <v>32.656786257</v>
      </c>
      <c r="E70" s="18">
        <f>Inputs!D178</f>
        <v>0.92728319383935831</v>
      </c>
      <c r="F70" s="12">
        <f t="shared" si="15"/>
        <v>35.217705307249894</v>
      </c>
      <c r="G70" s="18">
        <f t="shared" si="22"/>
        <v>1</v>
      </c>
      <c r="H70" s="50">
        <f t="shared" si="23"/>
        <v>1.1545742907833405</v>
      </c>
      <c r="I70" s="18">
        <f t="shared" si="16"/>
        <v>1</v>
      </c>
      <c r="J70" s="12">
        <f t="shared" si="17"/>
        <v>35.217705307249894</v>
      </c>
      <c r="K70" s="12">
        <f t="shared" si="18"/>
        <v>33.615510137591116</v>
      </c>
      <c r="L70" s="49">
        <f>Trend!$G22</f>
        <v>0.13</v>
      </c>
      <c r="M70" s="49">
        <f>Trend!$G42</f>
        <v>0</v>
      </c>
      <c r="N70" s="12">
        <f t="shared" si="21"/>
        <v>32.288105594343484</v>
      </c>
      <c r="O70" s="12">
        <f t="shared" si="19"/>
        <v>29.940217678545277</v>
      </c>
      <c r="P70" s="12"/>
      <c r="Q70" s="12"/>
      <c r="R70" s="12">
        <f t="shared" si="20"/>
        <v>32.288105594343484</v>
      </c>
      <c r="S70" s="12">
        <f t="shared" si="13"/>
        <v>32.656786257</v>
      </c>
      <c r="T70" s="12">
        <f t="shared" si="12"/>
        <v>-0.36868066265651578</v>
      </c>
    </row>
    <row r="71" spans="1:20" x14ac:dyDescent="0.2">
      <c r="A71" s="4">
        <v>38353</v>
      </c>
      <c r="B71" s="22">
        <f>Unit*Inputs!B179</f>
        <v>32.873655599000003</v>
      </c>
      <c r="D71" s="12">
        <f t="shared" si="14"/>
        <v>32.873655599000003</v>
      </c>
      <c r="E71" s="18">
        <f>Inputs!D179</f>
        <v>0.99114469188837095</v>
      </c>
      <c r="F71" s="12">
        <f t="shared" si="15"/>
        <v>33.167362815985747</v>
      </c>
      <c r="G71" s="18">
        <f t="shared" si="22"/>
        <v>1</v>
      </c>
      <c r="H71" s="50">
        <f t="shared" si="23"/>
        <v>1.058635486168473</v>
      </c>
      <c r="I71" s="18">
        <f t="shared" si="16"/>
        <v>1</v>
      </c>
      <c r="J71" s="12">
        <f t="shared" si="17"/>
        <v>33.167362815985747</v>
      </c>
      <c r="K71" s="12">
        <f t="shared" si="18"/>
        <v>33.797314238128031</v>
      </c>
      <c r="L71" s="49">
        <f>Trend!$H11</f>
        <v>0.13</v>
      </c>
      <c r="M71" s="49">
        <f>Trend!$H31</f>
        <v>0</v>
      </c>
      <c r="N71" s="12">
        <f t="shared" si="21"/>
        <v>32.637893404948869</v>
      </c>
      <c r="O71" s="12">
        <f t="shared" si="19"/>
        <v>32.34887480273354</v>
      </c>
      <c r="P71" s="12"/>
      <c r="Q71" s="12"/>
      <c r="R71" s="12">
        <f t="shared" si="20"/>
        <v>32.637893404948869</v>
      </c>
      <c r="S71" s="12">
        <f t="shared" si="13"/>
        <v>32.873655599000003</v>
      </c>
      <c r="T71" s="12">
        <f t="shared" si="12"/>
        <v>-0.23576219405113363</v>
      </c>
    </row>
    <row r="72" spans="1:20" x14ac:dyDescent="0.2">
      <c r="A72" s="4">
        <v>38384</v>
      </c>
      <c r="B72" s="22">
        <f>Unit*Inputs!B180</f>
        <v>30.421999961000001</v>
      </c>
      <c r="D72" s="12">
        <f t="shared" si="14"/>
        <v>30.421999961000001</v>
      </c>
      <c r="E72" s="18">
        <f>Inputs!D180</f>
        <v>0.9216867800369789</v>
      </c>
      <c r="F72" s="12">
        <f t="shared" si="15"/>
        <v>33.00687459114846</v>
      </c>
      <c r="G72" s="18">
        <f t="shared" si="22"/>
        <v>1</v>
      </c>
      <c r="H72" s="50">
        <f t="shared" si="23"/>
        <v>1.0331083284671718</v>
      </c>
      <c r="I72" s="18">
        <f t="shared" si="16"/>
        <v>1</v>
      </c>
      <c r="J72" s="12">
        <f t="shared" si="17"/>
        <v>33.00687459114846</v>
      </c>
      <c r="K72" s="12">
        <f t="shared" si="18"/>
        <v>33.926099158268158</v>
      </c>
      <c r="L72" s="49">
        <f>Trend!$H12</f>
        <v>0.13</v>
      </c>
      <c r="M72" s="49">
        <f>Trend!$H32</f>
        <v>0</v>
      </c>
      <c r="N72" s="12">
        <f t="shared" si="21"/>
        <v>32.991470583502476</v>
      </c>
      <c r="O72" s="12">
        <f t="shared" si="19"/>
        <v>30.407802290793107</v>
      </c>
      <c r="P72" s="12"/>
      <c r="Q72" s="12"/>
      <c r="R72" s="12">
        <f t="shared" si="20"/>
        <v>32.991470583502476</v>
      </c>
      <c r="S72" s="12">
        <f t="shared" si="13"/>
        <v>30.421999961000001</v>
      </c>
      <c r="T72" s="12">
        <f t="shared" si="12"/>
        <v>2.5694706225024753</v>
      </c>
    </row>
    <row r="73" spans="1:20" x14ac:dyDescent="0.2">
      <c r="A73" s="4">
        <v>38412</v>
      </c>
      <c r="B73" s="22">
        <f>Unit*Inputs!B181</f>
        <v>37.693856019000002</v>
      </c>
      <c r="D73" s="12">
        <f t="shared" si="14"/>
        <v>37.693856019000002</v>
      </c>
      <c r="E73" s="18">
        <f>Inputs!D181</f>
        <v>1.0586954394346544</v>
      </c>
      <c r="F73" s="12">
        <f t="shared" si="15"/>
        <v>35.604060067670268</v>
      </c>
      <c r="G73" s="18">
        <f t="shared" si="22"/>
        <v>1</v>
      </c>
      <c r="H73" s="50">
        <f t="shared" si="23"/>
        <v>1.0000376348025648</v>
      </c>
      <c r="I73" s="18">
        <f t="shared" si="16"/>
        <v>1</v>
      </c>
      <c r="J73" s="12">
        <f t="shared" si="17"/>
        <v>35.604060067670268</v>
      </c>
      <c r="K73" s="12">
        <f t="shared" si="18"/>
        <v>34.823009301467721</v>
      </c>
      <c r="L73" s="49">
        <f>Trend!$H13</f>
        <v>0.13</v>
      </c>
      <c r="M73" s="49">
        <f>Trend!$H33</f>
        <v>0</v>
      </c>
      <c r="N73" s="12">
        <f t="shared" si="21"/>
        <v>33.34887818149042</v>
      </c>
      <c r="O73" s="12">
        <f t="shared" si="19"/>
        <v>35.306305241005759</v>
      </c>
      <c r="P73" s="12"/>
      <c r="Q73" s="12"/>
      <c r="R73" s="12">
        <f t="shared" si="20"/>
        <v>33.34887818149042</v>
      </c>
      <c r="S73" s="12">
        <f t="shared" si="13"/>
        <v>37.693856019000002</v>
      </c>
      <c r="T73" s="12">
        <f t="shared" si="12"/>
        <v>-4.3449778375095818</v>
      </c>
    </row>
    <row r="74" spans="1:20" x14ac:dyDescent="0.2">
      <c r="A74" s="4">
        <v>38443</v>
      </c>
      <c r="B74" s="22">
        <f>Unit*Inputs!B182</f>
        <v>36.419048048000001</v>
      </c>
      <c r="D74" s="12">
        <f t="shared" si="14"/>
        <v>36.419048048000001</v>
      </c>
      <c r="E74" s="18">
        <f>Inputs!D182</f>
        <v>1.0156437432011156</v>
      </c>
      <c r="F74" s="12">
        <f t="shared" si="15"/>
        <v>35.858093245584421</v>
      </c>
      <c r="G74" s="18">
        <f t="shared" si="22"/>
        <v>1</v>
      </c>
      <c r="H74" s="50">
        <f t="shared" si="23"/>
        <v>0.97612277725203567</v>
      </c>
      <c r="I74" s="18">
        <f t="shared" si="16"/>
        <v>1</v>
      </c>
      <c r="J74" s="12">
        <f t="shared" si="17"/>
        <v>35.858093245584421</v>
      </c>
      <c r="K74" s="12">
        <f t="shared" si="18"/>
        <v>34.55070154288348</v>
      </c>
      <c r="L74" s="49">
        <f>Trend!$H14</f>
        <v>0.13</v>
      </c>
      <c r="M74" s="49">
        <f>Trend!$H34</f>
        <v>0</v>
      </c>
      <c r="N74" s="12">
        <f t="shared" si="21"/>
        <v>33.710157695123229</v>
      </c>
      <c r="O74" s="12">
        <f t="shared" si="19"/>
        <v>34.237510745374848</v>
      </c>
      <c r="P74" s="12"/>
      <c r="Q74" s="12"/>
      <c r="R74" s="12">
        <f t="shared" si="20"/>
        <v>33.710157695123229</v>
      </c>
      <c r="S74" s="12">
        <f t="shared" si="13"/>
        <v>36.419048048000001</v>
      </c>
      <c r="T74" s="12">
        <f t="shared" si="12"/>
        <v>-2.7088903528767716</v>
      </c>
    </row>
    <row r="75" spans="1:20" x14ac:dyDescent="0.2">
      <c r="A75" s="4">
        <v>38473</v>
      </c>
      <c r="B75" s="22">
        <f>Unit*Inputs!B183</f>
        <v>32.385502707000001</v>
      </c>
      <c r="D75" s="12">
        <f t="shared" si="14"/>
        <v>32.385502707000001</v>
      </c>
      <c r="E75" s="18">
        <f>Inputs!D183</f>
        <v>1.0060749203901629</v>
      </c>
      <c r="F75" s="12">
        <f t="shared" si="15"/>
        <v>32.189951315395753</v>
      </c>
      <c r="G75" s="18">
        <f t="shared" si="22"/>
        <v>1</v>
      </c>
      <c r="H75" s="50">
        <f t="shared" si="23"/>
        <v>0.96475668456994579</v>
      </c>
      <c r="I75" s="18">
        <f t="shared" si="16"/>
        <v>1</v>
      </c>
      <c r="J75" s="12">
        <f t="shared" si="17"/>
        <v>32.189951315395753</v>
      </c>
      <c r="K75" s="12">
        <f t="shared" si="18"/>
        <v>33.377754547133392</v>
      </c>
      <c r="L75" s="49">
        <f>Trend!$H15</f>
        <v>0.13</v>
      </c>
      <c r="M75" s="49">
        <f>Trend!$H35</f>
        <v>0</v>
      </c>
      <c r="N75" s="12">
        <f t="shared" si="21"/>
        <v>34.075351070153729</v>
      </c>
      <c r="O75" s="12">
        <f t="shared" si="19"/>
        <v>34.282356115171766</v>
      </c>
      <c r="P75" s="12"/>
      <c r="Q75" s="12"/>
      <c r="R75" s="12">
        <f t="shared" si="20"/>
        <v>34.075351070153729</v>
      </c>
      <c r="S75" s="12">
        <f t="shared" si="13"/>
        <v>32.385502707000001</v>
      </c>
      <c r="T75" s="12">
        <f t="shared" si="12"/>
        <v>1.6898483631537289</v>
      </c>
    </row>
    <row r="76" spans="1:20" x14ac:dyDescent="0.2">
      <c r="A76" s="4">
        <v>38504</v>
      </c>
      <c r="B76" s="22">
        <f>Unit*Inputs!B184</f>
        <v>34.164301307999999</v>
      </c>
      <c r="D76" s="12">
        <f t="shared" si="14"/>
        <v>34.164301307999999</v>
      </c>
      <c r="E76" s="18">
        <f>Inputs!D184</f>
        <v>1.0647987542914661</v>
      </c>
      <c r="F76" s="12">
        <f t="shared" si="15"/>
        <v>32.085219080420003</v>
      </c>
      <c r="G76" s="18">
        <f t="shared" si="22"/>
        <v>1</v>
      </c>
      <c r="H76" s="50">
        <f t="shared" si="23"/>
        <v>0.93295607948832149</v>
      </c>
      <c r="I76" s="18">
        <f t="shared" si="16"/>
        <v>1</v>
      </c>
      <c r="J76" s="12">
        <f t="shared" si="17"/>
        <v>32.085219080420003</v>
      </c>
      <c r="K76" s="12">
        <f t="shared" si="18"/>
        <v>31.945608621618465</v>
      </c>
      <c r="L76" s="49">
        <f>Trend!$H16</f>
        <v>0.13</v>
      </c>
      <c r="M76" s="49">
        <f>Trend!$H36</f>
        <v>0</v>
      </c>
      <c r="N76" s="12">
        <f t="shared" si="21"/>
        <v>34.444500706747057</v>
      </c>
      <c r="O76" s="12">
        <f t="shared" si="19"/>
        <v>36.676461444735793</v>
      </c>
      <c r="P76" s="12"/>
      <c r="Q76" s="12"/>
      <c r="R76" s="12">
        <f t="shared" si="20"/>
        <v>34.444500706747057</v>
      </c>
      <c r="S76" s="12">
        <f t="shared" si="13"/>
        <v>34.164301307999999</v>
      </c>
      <c r="T76" s="12">
        <f t="shared" si="12"/>
        <v>0.28019939874705813</v>
      </c>
    </row>
    <row r="77" spans="1:20" x14ac:dyDescent="0.2">
      <c r="A77" s="4">
        <v>38534</v>
      </c>
      <c r="B77" s="22">
        <f>Unit*Inputs!B185</f>
        <v>30.345885188</v>
      </c>
      <c r="D77" s="12">
        <f t="shared" si="14"/>
        <v>30.345885188</v>
      </c>
      <c r="E77" s="18">
        <f>Inputs!D185</f>
        <v>0.96147951484255167</v>
      </c>
      <c r="F77" s="12">
        <f t="shared" si="15"/>
        <v>31.561655469039639</v>
      </c>
      <c r="G77" s="18">
        <f t="shared" si="22"/>
        <v>1</v>
      </c>
      <c r="H77" s="50">
        <f t="shared" si="23"/>
        <v>0.93392991939460834</v>
      </c>
      <c r="I77" s="18">
        <f t="shared" si="16"/>
        <v>1</v>
      </c>
      <c r="J77" s="12">
        <f t="shared" si="17"/>
        <v>31.561655469039639</v>
      </c>
      <c r="K77" s="12">
        <f t="shared" si="18"/>
        <v>31.434827854158517</v>
      </c>
      <c r="L77" s="49">
        <f>Trend!$H17</f>
        <v>0.13</v>
      </c>
      <c r="M77" s="49">
        <f>Trend!$H37</f>
        <v>0</v>
      </c>
      <c r="N77" s="12">
        <f t="shared" si="21"/>
        <v>34.81764946440348</v>
      </c>
      <c r="O77" s="12">
        <f t="shared" si="19"/>
        <v>33.476456714992686</v>
      </c>
      <c r="P77" s="12"/>
      <c r="Q77" s="12"/>
      <c r="R77" s="12">
        <f t="shared" si="20"/>
        <v>34.81764946440348</v>
      </c>
      <c r="S77" s="12">
        <f t="shared" si="13"/>
        <v>30.345885188</v>
      </c>
      <c r="T77" s="12">
        <f t="shared" si="12"/>
        <v>4.47176427640348</v>
      </c>
    </row>
    <row r="78" spans="1:20" x14ac:dyDescent="0.2">
      <c r="A78" s="4">
        <v>38565</v>
      </c>
      <c r="B78" s="22">
        <f>Unit*Inputs!B186</f>
        <v>34.061626375000003</v>
      </c>
      <c r="D78" s="12">
        <f t="shared" si="14"/>
        <v>34.061626375000003</v>
      </c>
      <c r="E78" s="18">
        <f>Inputs!D186</f>
        <v>1.1110333607731411</v>
      </c>
      <c r="F78" s="12">
        <f t="shared" si="15"/>
        <v>30.657609013015907</v>
      </c>
      <c r="G78" s="18">
        <f t="shared" si="22"/>
        <v>1</v>
      </c>
      <c r="H78" s="50">
        <f t="shared" si="23"/>
        <v>0.92467384866109226</v>
      </c>
      <c r="I78" s="18">
        <f t="shared" si="16"/>
        <v>1</v>
      </c>
      <c r="J78" s="12">
        <f t="shared" si="17"/>
        <v>30.657609013015907</v>
      </c>
      <c r="K78" s="12">
        <f t="shared" si="18"/>
        <v>32.70386359272446</v>
      </c>
      <c r="L78" s="49">
        <f>Trend!$H18</f>
        <v>0.13</v>
      </c>
      <c r="M78" s="49">
        <f>Trend!$H38</f>
        <v>0</v>
      </c>
      <c r="N78" s="12">
        <f t="shared" si="21"/>
        <v>35.194840666934518</v>
      </c>
      <c r="O78" s="12">
        <f t="shared" si="19"/>
        <v>39.102642108059477</v>
      </c>
      <c r="P78" s="12"/>
      <c r="Q78" s="12"/>
      <c r="R78" s="12">
        <f t="shared" si="20"/>
        <v>35.194840666934518</v>
      </c>
      <c r="S78" s="12">
        <f t="shared" si="13"/>
        <v>34.061626375000003</v>
      </c>
      <c r="T78" s="12">
        <f t="shared" si="12"/>
        <v>1.1332142919345145</v>
      </c>
    </row>
    <row r="79" spans="1:20" x14ac:dyDescent="0.2">
      <c r="A79" s="4">
        <v>38596</v>
      </c>
      <c r="B79" s="22">
        <f>Unit*Inputs!B187</f>
        <v>36.412751366000002</v>
      </c>
      <c r="D79" s="12">
        <f t="shared" si="14"/>
        <v>36.412751366000002</v>
      </c>
      <c r="E79" s="18">
        <f>Inputs!D187</f>
        <v>1.0144996193779299</v>
      </c>
      <c r="F79" s="12">
        <f t="shared" si="15"/>
        <v>35.89232629611783</v>
      </c>
      <c r="G79" s="18">
        <f t="shared" si="22"/>
        <v>1</v>
      </c>
      <c r="H79" s="50">
        <f t="shared" si="23"/>
        <v>0.96908429486836234</v>
      </c>
      <c r="I79" s="18">
        <f t="shared" si="16"/>
        <v>1</v>
      </c>
      <c r="J79" s="12">
        <f t="shared" si="17"/>
        <v>35.89232629611783</v>
      </c>
      <c r="K79" s="12">
        <f t="shared" si="18"/>
        <v>35.765424844039131</v>
      </c>
      <c r="L79" s="49">
        <f>Trend!$H19</f>
        <v>0.13</v>
      </c>
      <c r="M79" s="49">
        <f>Trend!$H39</f>
        <v>0</v>
      </c>
      <c r="N79" s="12">
        <f t="shared" si="21"/>
        <v>35.576118107492974</v>
      </c>
      <c r="O79" s="12">
        <f t="shared" si="19"/>
        <v>36.091958278995904</v>
      </c>
      <c r="P79" s="12"/>
      <c r="Q79" s="12"/>
      <c r="R79" s="12">
        <f t="shared" si="20"/>
        <v>35.576118107492974</v>
      </c>
      <c r="S79" s="12">
        <f t="shared" si="13"/>
        <v>36.412751366000002</v>
      </c>
      <c r="T79" s="12">
        <f t="shared" si="12"/>
        <v>-0.83663325850702819</v>
      </c>
    </row>
    <row r="80" spans="1:20" x14ac:dyDescent="0.2">
      <c r="A80" s="4">
        <v>38626</v>
      </c>
      <c r="B80" s="22">
        <f>Unit*Inputs!B188</f>
        <v>40.391356287000001</v>
      </c>
      <c r="D80" s="12">
        <f t="shared" si="14"/>
        <v>40.391356287000001</v>
      </c>
      <c r="E80" s="18">
        <f>Inputs!D188</f>
        <v>0.99128797966263837</v>
      </c>
      <c r="F80" s="12">
        <f t="shared" si="15"/>
        <v>40.746339222983671</v>
      </c>
      <c r="G80" s="18">
        <f t="shared" si="22"/>
        <v>1</v>
      </c>
      <c r="H80" s="50">
        <f t="shared" si="23"/>
        <v>1.0001341906588057</v>
      </c>
      <c r="I80" s="18">
        <f t="shared" si="16"/>
        <v>1</v>
      </c>
      <c r="J80" s="12">
        <f t="shared" si="17"/>
        <v>40.746339222983671</v>
      </c>
      <c r="K80" s="12">
        <f t="shared" si="18"/>
        <v>37.686512141761831</v>
      </c>
      <c r="L80" s="49">
        <f>Trend!$H20</f>
        <v>0.13</v>
      </c>
      <c r="M80" s="49">
        <f>Trend!$H40</f>
        <v>0</v>
      </c>
      <c r="N80" s="12">
        <f t="shared" si="21"/>
        <v>35.961526053657479</v>
      </c>
      <c r="O80" s="12">
        <f t="shared" si="19"/>
        <v>35.648228507315459</v>
      </c>
      <c r="P80" s="12"/>
      <c r="Q80" s="12"/>
      <c r="R80" s="12">
        <f t="shared" si="20"/>
        <v>35.961526053657479</v>
      </c>
      <c r="S80" s="12">
        <f t="shared" si="13"/>
        <v>40.391356287000001</v>
      </c>
      <c r="T80" s="12">
        <f t="shared" si="12"/>
        <v>-4.4298302333425212</v>
      </c>
    </row>
    <row r="81" spans="1:20" x14ac:dyDescent="0.2">
      <c r="A81" s="4">
        <v>38657</v>
      </c>
      <c r="B81" s="22">
        <f>Unit*Inputs!B189</f>
        <v>35.945223430000006</v>
      </c>
      <c r="D81" s="12">
        <f t="shared" si="14"/>
        <v>35.945223430000006</v>
      </c>
      <c r="E81" s="18">
        <f>Inputs!D189</f>
        <v>0.98694024979772732</v>
      </c>
      <c r="F81" s="12">
        <f t="shared" si="15"/>
        <v>36.420870906183993</v>
      </c>
      <c r="G81" s="18">
        <f t="shared" si="22"/>
        <v>1</v>
      </c>
      <c r="H81" s="50">
        <f t="shared" si="23"/>
        <v>1.0519864648852775</v>
      </c>
      <c r="I81" s="18">
        <f t="shared" si="16"/>
        <v>1</v>
      </c>
      <c r="J81" s="12">
        <f t="shared" si="17"/>
        <v>36.420870906183993</v>
      </c>
      <c r="K81" s="12">
        <f t="shared" si="18"/>
        <v>38.161789985331218</v>
      </c>
      <c r="L81" s="49">
        <f>Trend!$H21</f>
        <v>0.13</v>
      </c>
      <c r="M81" s="49">
        <f>Trend!$H41</f>
        <v>0</v>
      </c>
      <c r="N81" s="12">
        <f t="shared" si="21"/>
        <v>36.351109252572101</v>
      </c>
      <c r="O81" s="12">
        <f t="shared" si="19"/>
        <v>35.876372846157984</v>
      </c>
      <c r="P81" s="12"/>
      <c r="Q81" s="12"/>
      <c r="R81" s="12">
        <f t="shared" si="20"/>
        <v>36.351109252572101</v>
      </c>
      <c r="S81" s="12">
        <f t="shared" si="13"/>
        <v>35.945223430000006</v>
      </c>
      <c r="T81" s="12">
        <f t="shared" si="12"/>
        <v>0.40588582257209538</v>
      </c>
    </row>
    <row r="82" spans="1:20" x14ac:dyDescent="0.2">
      <c r="A82" s="4">
        <v>38687</v>
      </c>
      <c r="B82" s="22">
        <f>Unit*Inputs!B190</f>
        <v>33.962724204000004</v>
      </c>
      <c r="D82" s="12">
        <f t="shared" si="14"/>
        <v>33.962724204000004</v>
      </c>
      <c r="E82" s="18">
        <f>Inputs!D190</f>
        <v>0.91008571595178334</v>
      </c>
      <c r="F82" s="12">
        <f t="shared" si="15"/>
        <v>37.318159826825983</v>
      </c>
      <c r="G82" s="18">
        <f t="shared" si="22"/>
        <v>1</v>
      </c>
      <c r="H82" s="50">
        <f t="shared" si="23"/>
        <v>1.1545742907833405</v>
      </c>
      <c r="I82" s="18">
        <f t="shared" si="16"/>
        <v>1</v>
      </c>
      <c r="J82" s="12">
        <f t="shared" si="17"/>
        <v>37.318159826825983</v>
      </c>
      <c r="K82" s="12">
        <f t="shared" si="18"/>
        <v>37.747159453401999</v>
      </c>
      <c r="L82" s="49">
        <f>Trend!$H22</f>
        <v>0.13</v>
      </c>
      <c r="M82" s="49">
        <f>Trend!$H42</f>
        <v>0</v>
      </c>
      <c r="N82" s="12">
        <f t="shared" si="21"/>
        <v>36.744912936141631</v>
      </c>
      <c r="O82" s="12">
        <f t="shared" si="19"/>
        <v>33.441020397074404</v>
      </c>
      <c r="P82" s="12"/>
      <c r="Q82" s="12"/>
      <c r="R82" s="12">
        <f t="shared" si="20"/>
        <v>36.744912936141631</v>
      </c>
      <c r="S82" s="12">
        <f t="shared" si="13"/>
        <v>33.962724204000004</v>
      </c>
      <c r="T82" s="12">
        <f t="shared" si="12"/>
        <v>2.782188732141627</v>
      </c>
    </row>
    <row r="83" spans="1:20" x14ac:dyDescent="0.2">
      <c r="A83" s="4">
        <v>38718</v>
      </c>
      <c r="B83" s="22">
        <f>Unit*Inputs!B191</f>
        <v>39.137795588000003</v>
      </c>
      <c r="D83" s="12">
        <f t="shared" si="14"/>
        <v>39.137795588000003</v>
      </c>
      <c r="E83" s="18">
        <f>Inputs!D191</f>
        <v>0.99076887481410225</v>
      </c>
      <c r="F83" s="12">
        <f t="shared" si="15"/>
        <v>39.50244762719602</v>
      </c>
      <c r="G83" s="18">
        <f t="shared" si="22"/>
        <v>1</v>
      </c>
      <c r="H83" s="50">
        <f t="shared" si="23"/>
        <v>1.058635486168473</v>
      </c>
      <c r="I83" s="18">
        <f t="shared" si="16"/>
        <v>1</v>
      </c>
      <c r="J83" s="12">
        <f t="shared" si="17"/>
        <v>39.50244762719602</v>
      </c>
      <c r="K83" s="12">
        <f t="shared" si="18"/>
        <v>38.102004264917085</v>
      </c>
      <c r="L83" s="49">
        <f>Trend!$I11</f>
        <v>0.13</v>
      </c>
      <c r="M83" s="49">
        <f>Trend!$I31</f>
        <v>0</v>
      </c>
      <c r="N83" s="12">
        <f t="shared" si="21"/>
        <v>37.142982826283159</v>
      </c>
      <c r="O83" s="12">
        <f t="shared" si="19"/>
        <v>36.800111302036086</v>
      </c>
      <c r="P83" s="12"/>
      <c r="Q83" s="12"/>
      <c r="R83" s="12">
        <f t="shared" si="20"/>
        <v>37.142982826283159</v>
      </c>
      <c r="S83" s="12">
        <f t="shared" si="13"/>
        <v>39.137795588000003</v>
      </c>
      <c r="T83" s="12">
        <f t="shared" si="12"/>
        <v>-1.9948127617168439</v>
      </c>
    </row>
    <row r="84" spans="1:20" x14ac:dyDescent="0.2">
      <c r="A84" s="4">
        <v>38749</v>
      </c>
      <c r="B84" s="22">
        <f>Unit*Inputs!B192</f>
        <v>34.488949017000003</v>
      </c>
      <c r="D84" s="12">
        <f t="shared" si="14"/>
        <v>34.488949017000003</v>
      </c>
      <c r="E84" s="18">
        <f>Inputs!D192</f>
        <v>0.92006338743058769</v>
      </c>
      <c r="F84" s="12">
        <f t="shared" si="15"/>
        <v>37.485405340729258</v>
      </c>
      <c r="G84" s="18">
        <f t="shared" si="22"/>
        <v>1</v>
      </c>
      <c r="H84" s="50">
        <f t="shared" si="23"/>
        <v>1.0331083284671718</v>
      </c>
      <c r="I84" s="18">
        <f t="shared" si="16"/>
        <v>1</v>
      </c>
      <c r="J84" s="12">
        <f t="shared" si="17"/>
        <v>37.485405340729258</v>
      </c>
      <c r="K84" s="12">
        <f t="shared" si="18"/>
        <v>37.622293789227115</v>
      </c>
      <c r="L84" s="49">
        <f>Trend!$I12</f>
        <v>0.13</v>
      </c>
      <c r="M84" s="49">
        <f>Trend!$I32</f>
        <v>0</v>
      </c>
      <c r="N84" s="12">
        <f t="shared" si="21"/>
        <v>37.545365140234559</v>
      </c>
      <c r="O84" s="12">
        <f t="shared" si="19"/>
        <v>34.544115833242508</v>
      </c>
      <c r="P84" s="12"/>
      <c r="Q84" s="12"/>
      <c r="R84" s="12">
        <f t="shared" si="20"/>
        <v>37.545365140234559</v>
      </c>
      <c r="S84" s="12">
        <f t="shared" si="13"/>
        <v>34.488949017000003</v>
      </c>
      <c r="T84" s="12">
        <f t="shared" si="12"/>
        <v>3.0564161232345555</v>
      </c>
    </row>
    <row r="85" spans="1:20" x14ac:dyDescent="0.2">
      <c r="A85" s="4">
        <v>38777</v>
      </c>
      <c r="B85" s="22">
        <f>Unit*Inputs!B193</f>
        <v>40.026956933000001</v>
      </c>
      <c r="D85" s="12">
        <f t="shared" si="14"/>
        <v>40.026956933000001</v>
      </c>
      <c r="E85" s="18">
        <f>Inputs!D193</f>
        <v>1.1156087195848408</v>
      </c>
      <c r="F85" s="12">
        <f t="shared" si="15"/>
        <v>35.879028399756066</v>
      </c>
      <c r="G85" s="18">
        <f t="shared" si="22"/>
        <v>1</v>
      </c>
      <c r="H85" s="50">
        <f t="shared" si="23"/>
        <v>1.0000376348025648</v>
      </c>
      <c r="I85" s="18">
        <f t="shared" si="16"/>
        <v>1</v>
      </c>
      <c r="J85" s="12">
        <f t="shared" si="17"/>
        <v>35.879028399756066</v>
      </c>
      <c r="K85" s="12">
        <f t="shared" si="18"/>
        <v>36.849371381133899</v>
      </c>
      <c r="L85" s="49">
        <f>Trend!$I13</f>
        <v>0.13</v>
      </c>
      <c r="M85" s="49">
        <f>Trend!$I33</f>
        <v>0</v>
      </c>
      <c r="N85" s="12">
        <f t="shared" si="21"/>
        <v>37.952106595920426</v>
      </c>
      <c r="O85" s="12">
        <f t="shared" si="19"/>
        <v>42.339701045022174</v>
      </c>
      <c r="P85" s="12"/>
      <c r="Q85" s="12"/>
      <c r="R85" s="12">
        <f t="shared" si="20"/>
        <v>37.952106595920426</v>
      </c>
      <c r="S85" s="12">
        <f t="shared" si="13"/>
        <v>40.026956933000001</v>
      </c>
      <c r="T85" s="12">
        <f t="shared" si="12"/>
        <v>-2.0748503370795746</v>
      </c>
    </row>
    <row r="86" spans="1:20" x14ac:dyDescent="0.2">
      <c r="A86" s="4">
        <v>38808</v>
      </c>
      <c r="B86" s="22">
        <f>Unit*Inputs!B194</f>
        <v>33.735219981</v>
      </c>
      <c r="D86" s="12">
        <f t="shared" si="14"/>
        <v>33.735219981</v>
      </c>
      <c r="E86" s="18">
        <f>Inputs!D194</f>
        <v>0.90725876555119289</v>
      </c>
      <c r="F86" s="12">
        <f t="shared" si="15"/>
        <v>37.18368040291638</v>
      </c>
      <c r="G86" s="18">
        <f t="shared" si="22"/>
        <v>1</v>
      </c>
      <c r="H86" s="50">
        <f t="shared" si="23"/>
        <v>0.97612277725203567</v>
      </c>
      <c r="I86" s="18">
        <f t="shared" si="16"/>
        <v>1</v>
      </c>
      <c r="J86" s="12">
        <f t="shared" si="17"/>
        <v>37.18368040291638</v>
      </c>
      <c r="K86" s="12">
        <f t="shared" si="18"/>
        <v>38.195210521195897</v>
      </c>
      <c r="L86" s="49">
        <f>Trend!$I14</f>
        <v>0.03</v>
      </c>
      <c r="M86" s="49">
        <f>Trend!$I34</f>
        <v>0</v>
      </c>
      <c r="N86" s="12">
        <f t="shared" si="21"/>
        <v>38.046986862410229</v>
      </c>
      <c r="O86" s="12">
        <f t="shared" si="19"/>
        <v>34.518462333732757</v>
      </c>
      <c r="P86" s="12"/>
      <c r="Q86" s="12"/>
      <c r="R86" s="12">
        <f t="shared" si="20"/>
        <v>38.046986862410229</v>
      </c>
      <c r="S86" s="12">
        <f t="shared" si="13"/>
        <v>33.735219981</v>
      </c>
      <c r="T86" s="12">
        <f t="shared" si="12"/>
        <v>4.3117668814102288</v>
      </c>
    </row>
    <row r="87" spans="1:20" x14ac:dyDescent="0.2">
      <c r="A87" s="4">
        <v>38838</v>
      </c>
      <c r="B87" s="22">
        <f>Unit*Inputs!B195</f>
        <v>43.710999824000005</v>
      </c>
      <c r="D87" s="12">
        <f t="shared" si="14"/>
        <v>43.710999824000005</v>
      </c>
      <c r="E87" s="18">
        <f>Inputs!D195</f>
        <v>1.0526956417707756</v>
      </c>
      <c r="F87" s="12">
        <f t="shared" si="15"/>
        <v>41.522922760915236</v>
      </c>
      <c r="G87" s="18">
        <f t="shared" si="22"/>
        <v>1</v>
      </c>
      <c r="H87" s="50">
        <f t="shared" si="23"/>
        <v>0.96475668456994579</v>
      </c>
      <c r="I87" s="18">
        <f t="shared" si="16"/>
        <v>1</v>
      </c>
      <c r="J87" s="12">
        <f t="shared" si="17"/>
        <v>41.522922760915236</v>
      </c>
      <c r="K87" s="12">
        <f t="shared" si="18"/>
        <v>40.056256639104056</v>
      </c>
      <c r="L87" s="49">
        <f>Trend!$I15</f>
        <v>0.03</v>
      </c>
      <c r="M87" s="49">
        <f>Trend!$I35</f>
        <v>0</v>
      </c>
      <c r="N87" s="12">
        <f t="shared" si="21"/>
        <v>38.142104329566251</v>
      </c>
      <c r="O87" s="12">
        <f t="shared" si="19"/>
        <v>40.152026995700624</v>
      </c>
      <c r="P87" s="12"/>
      <c r="Q87" s="12"/>
      <c r="R87" s="12">
        <f t="shared" si="20"/>
        <v>38.142104329566251</v>
      </c>
      <c r="S87" s="12">
        <f t="shared" si="13"/>
        <v>43.710999824000005</v>
      </c>
      <c r="T87" s="12">
        <f t="shared" ref="T87:T150" si="24">IF(D87=0,0,R87-D87)</f>
        <v>-5.5688954944337539</v>
      </c>
    </row>
    <row r="88" spans="1:20" x14ac:dyDescent="0.2">
      <c r="A88" s="4">
        <v>38869</v>
      </c>
      <c r="B88" s="22">
        <f>Unit*Inputs!B196</f>
        <v>44.135295573000001</v>
      </c>
      <c r="D88" s="12">
        <f t="shared" si="14"/>
        <v>44.135295573000001</v>
      </c>
      <c r="E88" s="18">
        <f>Inputs!D196</f>
        <v>1.064471517743222</v>
      </c>
      <c r="F88" s="12">
        <f t="shared" si="15"/>
        <v>41.462166753480552</v>
      </c>
      <c r="G88" s="18">
        <f t="shared" si="22"/>
        <v>1</v>
      </c>
      <c r="H88" s="50">
        <f t="shared" si="23"/>
        <v>0.93295607948832149</v>
      </c>
      <c r="I88" s="18">
        <f t="shared" si="16"/>
        <v>1</v>
      </c>
      <c r="J88" s="12">
        <f t="shared" si="17"/>
        <v>41.462166753480552</v>
      </c>
      <c r="K88" s="12">
        <f t="shared" si="18"/>
        <v>40.549185912165797</v>
      </c>
      <c r="L88" s="49">
        <f>Trend!$I16</f>
        <v>0.03</v>
      </c>
      <c r="M88" s="49">
        <f>Trend!$I36</f>
        <v>0</v>
      </c>
      <c r="N88" s="12">
        <f t="shared" si="21"/>
        <v>38.237459590390166</v>
      </c>
      <c r="O88" s="12">
        <f t="shared" si="19"/>
        <v>40.702686644827743</v>
      </c>
      <c r="P88" s="12"/>
      <c r="Q88" s="12"/>
      <c r="R88" s="12">
        <f t="shared" si="20"/>
        <v>38.237459590390166</v>
      </c>
      <c r="S88" s="12">
        <f t="shared" si="13"/>
        <v>44.135295573000001</v>
      </c>
      <c r="T88" s="12">
        <f t="shared" si="24"/>
        <v>-5.8978359826098341</v>
      </c>
    </row>
    <row r="89" spans="1:20" x14ac:dyDescent="0.2">
      <c r="A89" s="4">
        <v>38899</v>
      </c>
      <c r="B89" s="22">
        <f>Unit*Inputs!B197</f>
        <v>35.952003054999999</v>
      </c>
      <c r="D89" s="12">
        <f t="shared" si="14"/>
        <v>35.952003054999999</v>
      </c>
      <c r="E89" s="18">
        <f>Inputs!D197</f>
        <v>0.92989415079422777</v>
      </c>
      <c r="F89" s="12">
        <f t="shared" si="15"/>
        <v>38.662468222101616</v>
      </c>
      <c r="G89" s="18">
        <f t="shared" si="22"/>
        <v>1</v>
      </c>
      <c r="H89" s="50">
        <f t="shared" si="23"/>
        <v>0.93392991939460834</v>
      </c>
      <c r="I89" s="18">
        <f t="shared" si="16"/>
        <v>1</v>
      </c>
      <c r="J89" s="12">
        <f t="shared" si="17"/>
        <v>38.662468222101616</v>
      </c>
      <c r="K89" s="12">
        <f t="shared" si="18"/>
        <v>37.809403273301257</v>
      </c>
      <c r="L89" s="49">
        <f>Trend!$I17</f>
        <v>0.03</v>
      </c>
      <c r="M89" s="49">
        <f>Trend!$I37</f>
        <v>0</v>
      </c>
      <c r="N89" s="12">
        <f t="shared" si="21"/>
        <v>38.333053239366137</v>
      </c>
      <c r="O89" s="12">
        <f t="shared" si="19"/>
        <v>35.645681989370296</v>
      </c>
      <c r="P89" s="12"/>
      <c r="Q89" s="12"/>
      <c r="R89" s="12">
        <f t="shared" si="20"/>
        <v>38.333053239366137</v>
      </c>
      <c r="S89" s="12">
        <f t="shared" si="13"/>
        <v>35.952003054999999</v>
      </c>
      <c r="T89" s="12">
        <f t="shared" si="24"/>
        <v>2.3810501843661385</v>
      </c>
    </row>
    <row r="90" spans="1:20" x14ac:dyDescent="0.2">
      <c r="A90" s="4">
        <v>38930</v>
      </c>
      <c r="B90" s="22">
        <f>Unit*Inputs!B198</f>
        <v>37.127694174000005</v>
      </c>
      <c r="D90" s="12">
        <f t="shared" si="14"/>
        <v>37.127694174000005</v>
      </c>
      <c r="E90" s="18">
        <f>Inputs!D198</f>
        <v>1.114826091419745</v>
      </c>
      <c r="F90" s="12">
        <f t="shared" si="15"/>
        <v>33.303574844321609</v>
      </c>
      <c r="G90" s="18">
        <f t="shared" si="22"/>
        <v>1</v>
      </c>
      <c r="H90" s="50">
        <f t="shared" si="23"/>
        <v>0.92467384866109226</v>
      </c>
      <c r="I90" s="18">
        <f t="shared" si="16"/>
        <v>1</v>
      </c>
      <c r="J90" s="12">
        <f t="shared" si="17"/>
        <v>33.303574844321609</v>
      </c>
      <c r="K90" s="12">
        <f t="shared" si="18"/>
        <v>36.350252876845651</v>
      </c>
      <c r="L90" s="49">
        <f>Trend!$I18</f>
        <v>0.03</v>
      </c>
      <c r="M90" s="49">
        <f>Trend!$I38</f>
        <v>0</v>
      </c>
      <c r="N90" s="12">
        <f t="shared" si="21"/>
        <v>38.428885872464548</v>
      </c>
      <c r="O90" s="12">
        <f t="shared" si="19"/>
        <v>42.841524634815109</v>
      </c>
      <c r="P90" s="12"/>
      <c r="Q90" s="12"/>
      <c r="R90" s="12">
        <f t="shared" si="20"/>
        <v>38.428885872464548</v>
      </c>
      <c r="S90" s="12">
        <f t="shared" si="13"/>
        <v>37.127694174000005</v>
      </c>
      <c r="T90" s="12">
        <f t="shared" si="24"/>
        <v>1.3011916984645424</v>
      </c>
    </row>
    <row r="91" spans="1:20" x14ac:dyDescent="0.2">
      <c r="A91" s="4">
        <v>38961</v>
      </c>
      <c r="B91" s="22">
        <f>Unit*Inputs!B199</f>
        <v>35.745692179999999</v>
      </c>
      <c r="D91" s="12">
        <f t="shared" si="14"/>
        <v>35.745692179999999</v>
      </c>
      <c r="E91" s="18">
        <f>Inputs!D199</f>
        <v>0.96389285009349002</v>
      </c>
      <c r="F91" s="12">
        <f t="shared" si="15"/>
        <v>37.084715564113736</v>
      </c>
      <c r="G91" s="18">
        <f t="shared" si="22"/>
        <v>1</v>
      </c>
      <c r="H91" s="50">
        <f t="shared" si="23"/>
        <v>0.96908429486836234</v>
      </c>
      <c r="I91" s="18">
        <f t="shared" si="16"/>
        <v>1</v>
      </c>
      <c r="J91" s="12">
        <f t="shared" si="17"/>
        <v>37.084715564113736</v>
      </c>
      <c r="K91" s="12">
        <f t="shared" si="18"/>
        <v>36.512153280683542</v>
      </c>
      <c r="L91" s="49">
        <f>Trend!$I19</f>
        <v>0.03</v>
      </c>
      <c r="M91" s="49">
        <f>Trend!$I39</f>
        <v>0</v>
      </c>
      <c r="N91" s="12">
        <f t="shared" si="21"/>
        <v>38.524958087145706</v>
      </c>
      <c r="O91" s="12">
        <f t="shared" si="19"/>
        <v>37.133931650351123</v>
      </c>
      <c r="P91" s="12"/>
      <c r="Q91" s="12"/>
      <c r="R91" s="12">
        <f t="shared" si="20"/>
        <v>38.524958087145706</v>
      </c>
      <c r="S91" s="12">
        <f t="shared" si="13"/>
        <v>35.745692179999999</v>
      </c>
      <c r="T91" s="12">
        <f t="shared" si="24"/>
        <v>2.7792659071457066</v>
      </c>
    </row>
    <row r="92" spans="1:20" x14ac:dyDescent="0.2">
      <c r="A92" s="4">
        <v>38991</v>
      </c>
      <c r="B92" s="22">
        <f>Unit*Inputs!B200</f>
        <v>40.755462551000001</v>
      </c>
      <c r="D92" s="12">
        <f t="shared" si="14"/>
        <v>40.755462551000001</v>
      </c>
      <c r="E92" s="18">
        <f>Inputs!D200</f>
        <v>1.0410566609023766</v>
      </c>
      <c r="F92" s="12">
        <f t="shared" si="15"/>
        <v>39.148169433615273</v>
      </c>
      <c r="G92" s="18">
        <f t="shared" si="22"/>
        <v>1</v>
      </c>
      <c r="H92" s="50">
        <f t="shared" si="23"/>
        <v>1.0001341906588057</v>
      </c>
      <c r="I92" s="18">
        <f t="shared" si="16"/>
        <v>1</v>
      </c>
      <c r="J92" s="12">
        <f t="shared" si="17"/>
        <v>39.148169433615273</v>
      </c>
      <c r="K92" s="12">
        <f t="shared" si="18"/>
        <v>38.901839182094498</v>
      </c>
      <c r="L92" s="49">
        <f>Trend!$I20</f>
        <v>0.03</v>
      </c>
      <c r="M92" s="49">
        <f>Trend!$I40</f>
        <v>0</v>
      </c>
      <c r="N92" s="12">
        <f t="shared" si="21"/>
        <v>38.62127048236357</v>
      </c>
      <c r="O92" s="12">
        <f t="shared" si="19"/>
        <v>40.206930888176935</v>
      </c>
      <c r="P92" s="12"/>
      <c r="Q92" s="12"/>
      <c r="R92" s="12">
        <f t="shared" si="20"/>
        <v>38.62127048236357</v>
      </c>
      <c r="S92" s="12">
        <f t="shared" si="13"/>
        <v>40.755462551000001</v>
      </c>
      <c r="T92" s="12">
        <f t="shared" si="24"/>
        <v>-2.1341920686364304</v>
      </c>
    </row>
    <row r="93" spans="1:20" x14ac:dyDescent="0.2">
      <c r="A93" s="4">
        <v>39022</v>
      </c>
      <c r="B93" s="22">
        <f>Unit*Inputs!B201</f>
        <v>39.924496251000001</v>
      </c>
      <c r="D93" s="12">
        <f t="shared" si="14"/>
        <v>39.924496251000001</v>
      </c>
      <c r="E93" s="18">
        <f>Inputs!D201</f>
        <v>0.98645661863243306</v>
      </c>
      <c r="F93" s="12">
        <f t="shared" si="15"/>
        <v>40.472632548554479</v>
      </c>
      <c r="G93" s="18">
        <f t="shared" si="22"/>
        <v>1</v>
      </c>
      <c r="H93" s="50">
        <f t="shared" si="23"/>
        <v>1.0519864648852775</v>
      </c>
      <c r="I93" s="18">
        <f t="shared" si="16"/>
        <v>1</v>
      </c>
      <c r="J93" s="12">
        <f t="shared" si="17"/>
        <v>40.472632548554479</v>
      </c>
      <c r="K93" s="12">
        <f t="shared" si="18"/>
        <v>39.2696621687519</v>
      </c>
      <c r="L93" s="49">
        <f>Trend!$I21</f>
        <v>0.03</v>
      </c>
      <c r="M93" s="49">
        <f>Trend!$I41</f>
        <v>0</v>
      </c>
      <c r="N93" s="12">
        <f t="shared" si="21"/>
        <v>38.717823658569479</v>
      </c>
      <c r="O93" s="12">
        <f t="shared" si="19"/>
        <v>38.193453407039264</v>
      </c>
      <c r="P93" s="12"/>
      <c r="Q93" s="12"/>
      <c r="R93" s="12">
        <f t="shared" si="20"/>
        <v>38.717823658569479</v>
      </c>
      <c r="S93" s="12">
        <f t="shared" si="13"/>
        <v>39.924496251000001</v>
      </c>
      <c r="T93" s="12">
        <f t="shared" si="24"/>
        <v>-1.2066725924305217</v>
      </c>
    </row>
    <row r="94" spans="1:20" x14ac:dyDescent="0.2">
      <c r="A94" s="4">
        <v>39052</v>
      </c>
      <c r="B94" s="22">
        <f>Unit*Inputs!B202</f>
        <v>33.754332155</v>
      </c>
      <c r="D94" s="12">
        <f t="shared" si="14"/>
        <v>33.754332155</v>
      </c>
      <c r="E94" s="18">
        <f>Inputs!D202</f>
        <v>0.88389465421459223</v>
      </c>
      <c r="F94" s="12">
        <f t="shared" si="15"/>
        <v>38.188184524085955</v>
      </c>
      <c r="G94" s="18">
        <f t="shared" si="22"/>
        <v>1</v>
      </c>
      <c r="H94" s="50">
        <f t="shared" si="23"/>
        <v>1.1545742907833405</v>
      </c>
      <c r="I94" s="18">
        <f t="shared" si="16"/>
        <v>1</v>
      </c>
      <c r="J94" s="12">
        <f t="shared" si="17"/>
        <v>38.188184524085955</v>
      </c>
      <c r="K94" s="12">
        <f t="shared" si="18"/>
        <v>39.00591200504666</v>
      </c>
      <c r="L94" s="49">
        <f>Trend!$I22</f>
        <v>0.03</v>
      </c>
      <c r="M94" s="49">
        <f>Trend!$I42</f>
        <v>0</v>
      </c>
      <c r="N94" s="12">
        <f t="shared" si="21"/>
        <v>38.814618217715903</v>
      </c>
      <c r="O94" s="12">
        <f t="shared" si="19"/>
        <v>34.308033548019409</v>
      </c>
      <c r="P94" s="12"/>
      <c r="Q94" s="12"/>
      <c r="R94" s="12">
        <f t="shared" si="20"/>
        <v>38.814618217715903</v>
      </c>
      <c r="S94" s="12">
        <f t="shared" si="13"/>
        <v>33.754332155</v>
      </c>
      <c r="T94" s="12">
        <f t="shared" si="24"/>
        <v>5.0602860627159032</v>
      </c>
    </row>
    <row r="95" spans="1:20" x14ac:dyDescent="0.2">
      <c r="A95" s="4">
        <v>39083</v>
      </c>
      <c r="B95" s="22">
        <f>Unit*Inputs!B203</f>
        <v>40.126502743000003</v>
      </c>
      <c r="D95" s="12">
        <f t="shared" si="14"/>
        <v>40.126502743000003</v>
      </c>
      <c r="E95" s="18">
        <f>Inputs!D203</f>
        <v>1.046134670074863</v>
      </c>
      <c r="F95" s="12">
        <f t="shared" si="15"/>
        <v>38.356918942499526</v>
      </c>
      <c r="G95" s="18">
        <f t="shared" si="22"/>
        <v>1</v>
      </c>
      <c r="H95" s="50">
        <f t="shared" si="23"/>
        <v>1.058635486168473</v>
      </c>
      <c r="I95" s="18">
        <f t="shared" si="16"/>
        <v>1</v>
      </c>
      <c r="J95" s="12">
        <f t="shared" si="17"/>
        <v>38.356918942499526</v>
      </c>
      <c r="K95" s="12">
        <f t="shared" si="18"/>
        <v>38.850634428989849</v>
      </c>
      <c r="L95" s="49">
        <f>Trend!$J11</f>
        <v>0.03</v>
      </c>
      <c r="M95" s="49">
        <f>Trend!$J31</f>
        <v>0</v>
      </c>
      <c r="N95" s="12">
        <f t="shared" si="21"/>
        <v>38.911654763260188</v>
      </c>
      <c r="O95" s="12">
        <f t="shared" si="19"/>
        <v>40.70683111783017</v>
      </c>
      <c r="P95" s="12"/>
      <c r="Q95" s="12"/>
      <c r="R95" s="12">
        <f t="shared" si="20"/>
        <v>38.911654763260188</v>
      </c>
      <c r="S95" s="12">
        <f t="shared" si="13"/>
        <v>40.126502743000003</v>
      </c>
      <c r="T95" s="12">
        <f t="shared" si="24"/>
        <v>-1.2148479797398153</v>
      </c>
    </row>
    <row r="96" spans="1:20" x14ac:dyDescent="0.2">
      <c r="A96" s="4">
        <v>39114</v>
      </c>
      <c r="B96" s="22">
        <f>Unit*Inputs!B204</f>
        <v>36.808791763000002</v>
      </c>
      <c r="D96" s="12">
        <f t="shared" si="14"/>
        <v>36.808791763000002</v>
      </c>
      <c r="E96" s="18">
        <f>Inputs!D204</f>
        <v>0.92006338743058791</v>
      </c>
      <c r="F96" s="12">
        <f t="shared" si="15"/>
        <v>40.006799820384067</v>
      </c>
      <c r="G96" s="18">
        <f t="shared" si="22"/>
        <v>1</v>
      </c>
      <c r="H96" s="50">
        <f t="shared" si="23"/>
        <v>1.0331083284671718</v>
      </c>
      <c r="I96" s="18">
        <f t="shared" si="16"/>
        <v>1</v>
      </c>
      <c r="J96" s="12">
        <f t="shared" si="17"/>
        <v>40.006799820384067</v>
      </c>
      <c r="K96" s="12">
        <f t="shared" si="18"/>
        <v>40.760044591362174</v>
      </c>
      <c r="L96" s="49">
        <f>Trend!$J12</f>
        <v>0.03</v>
      </c>
      <c r="M96" s="49">
        <f>Trend!$J32</f>
        <v>0.06</v>
      </c>
      <c r="N96" s="12">
        <f t="shared" si="21"/>
        <v>41.349469934178437</v>
      </c>
      <c r="O96" s="12">
        <f t="shared" si="19"/>
        <v>38.04413337609946</v>
      </c>
      <c r="P96" s="12"/>
      <c r="Q96" s="12"/>
      <c r="R96" s="12">
        <f t="shared" si="20"/>
        <v>41.349469934178437</v>
      </c>
      <c r="S96" s="12">
        <f t="shared" si="13"/>
        <v>36.808791763000002</v>
      </c>
      <c r="T96" s="12">
        <f t="shared" si="24"/>
        <v>4.5406781711784348</v>
      </c>
    </row>
    <row r="97" spans="1:20" x14ac:dyDescent="0.2">
      <c r="A97" s="4">
        <v>39142</v>
      </c>
      <c r="B97" s="22">
        <f>Unit*Inputs!B205</f>
        <v>46.829835047000003</v>
      </c>
      <c r="D97" s="12">
        <f t="shared" si="14"/>
        <v>46.829835047000003</v>
      </c>
      <c r="E97" s="18">
        <f>Inputs!D205</f>
        <v>1.0663401153089085</v>
      </c>
      <c r="F97" s="12">
        <f t="shared" si="15"/>
        <v>43.916415011202922</v>
      </c>
      <c r="G97" s="18">
        <f t="shared" si="22"/>
        <v>1</v>
      </c>
      <c r="H97" s="50">
        <f t="shared" si="23"/>
        <v>1.0000376348025648</v>
      </c>
      <c r="I97" s="18">
        <f t="shared" si="16"/>
        <v>1</v>
      </c>
      <c r="J97" s="12">
        <f t="shared" si="17"/>
        <v>43.916415011202922</v>
      </c>
      <c r="K97" s="12">
        <f t="shared" si="18"/>
        <v>41.379904326927878</v>
      </c>
      <c r="L97" s="49">
        <f>Trend!$J13</f>
        <v>0.03</v>
      </c>
      <c r="M97" s="49">
        <f>Trend!$J33</f>
        <v>0</v>
      </c>
      <c r="N97" s="12">
        <f t="shared" si="21"/>
        <v>41.452843609013883</v>
      </c>
      <c r="O97" s="12">
        <f t="shared" si="19"/>
        <v>44.202830033918012</v>
      </c>
      <c r="P97" s="12"/>
      <c r="Q97" s="12"/>
      <c r="R97" s="12">
        <f t="shared" si="20"/>
        <v>41.452843609013883</v>
      </c>
      <c r="S97" s="12">
        <f t="shared" si="13"/>
        <v>46.829835047000003</v>
      </c>
      <c r="T97" s="12">
        <f t="shared" si="24"/>
        <v>-5.3769914379861206</v>
      </c>
    </row>
    <row r="98" spans="1:20" x14ac:dyDescent="0.2">
      <c r="A98" s="4">
        <v>39173</v>
      </c>
      <c r="B98" s="22">
        <f>Unit*Inputs!B206</f>
        <v>38.30505222</v>
      </c>
      <c r="D98" s="12">
        <f t="shared" si="14"/>
        <v>38.30505222</v>
      </c>
      <c r="E98" s="18">
        <f>Inputs!D206</f>
        <v>0.95247109974355582</v>
      </c>
      <c r="F98" s="12">
        <f t="shared" si="15"/>
        <v>40.216498149196639</v>
      </c>
      <c r="G98" s="18">
        <f t="shared" si="22"/>
        <v>1</v>
      </c>
      <c r="H98" s="50">
        <f t="shared" si="23"/>
        <v>0.97612277725203567</v>
      </c>
      <c r="I98" s="18">
        <f t="shared" si="16"/>
        <v>1</v>
      </c>
      <c r="J98" s="12">
        <f t="shared" si="17"/>
        <v>40.216498149196639</v>
      </c>
      <c r="K98" s="12">
        <f t="shared" si="18"/>
        <v>41.827314405919473</v>
      </c>
      <c r="L98" s="49">
        <f>Trend!$J14</f>
        <v>0.03</v>
      </c>
      <c r="M98" s="49">
        <f>Trend!$J34</f>
        <v>0</v>
      </c>
      <c r="N98" s="12">
        <f t="shared" si="21"/>
        <v>41.556475718036417</v>
      </c>
      <c r="O98" s="12">
        <f t="shared" si="19"/>
        <v>39.58134212862452</v>
      </c>
      <c r="P98" s="12"/>
      <c r="Q98" s="12"/>
      <c r="R98" s="12">
        <f t="shared" si="20"/>
        <v>41.556475718036417</v>
      </c>
      <c r="S98" s="12">
        <f t="shared" si="13"/>
        <v>38.30505222</v>
      </c>
      <c r="T98" s="12">
        <f t="shared" si="24"/>
        <v>3.2514234980364165</v>
      </c>
    </row>
    <row r="99" spans="1:20" x14ac:dyDescent="0.2">
      <c r="A99" s="4">
        <v>39203</v>
      </c>
      <c r="B99" s="22">
        <f>Unit*Inputs!B207</f>
        <v>43.624860264000006</v>
      </c>
      <c r="D99" s="12">
        <f t="shared" si="14"/>
        <v>43.624860264000006</v>
      </c>
      <c r="E99" s="18">
        <f>Inputs!D207</f>
        <v>1.0550395064523677</v>
      </c>
      <c r="F99" s="12">
        <f t="shared" si="15"/>
        <v>41.34903005735886</v>
      </c>
      <c r="G99" s="18">
        <f t="shared" si="22"/>
        <v>1</v>
      </c>
      <c r="H99" s="50">
        <f t="shared" si="23"/>
        <v>0.96475668456994579</v>
      </c>
      <c r="I99" s="18">
        <f t="shared" si="16"/>
        <v>1</v>
      </c>
      <c r="J99" s="12">
        <f t="shared" si="17"/>
        <v>41.34903005735886</v>
      </c>
      <c r="K99" s="12">
        <f t="shared" si="18"/>
        <v>42.209520885866446</v>
      </c>
      <c r="L99" s="49">
        <f>Trend!$J15</f>
        <v>0.03</v>
      </c>
      <c r="M99" s="49">
        <f>Trend!$J35</f>
        <v>0</v>
      </c>
      <c r="N99" s="12">
        <f t="shared" si="21"/>
        <v>41.660366907331507</v>
      </c>
      <c r="O99" s="12">
        <f t="shared" si="19"/>
        <v>43.953332940535581</v>
      </c>
      <c r="P99" s="12"/>
      <c r="Q99" s="12"/>
      <c r="R99" s="12">
        <f t="shared" si="20"/>
        <v>41.660366907331507</v>
      </c>
      <c r="S99" s="12">
        <f t="shared" ref="S99:S162" si="25">IF(D99=0,Q99,D99)</f>
        <v>43.624860264000006</v>
      </c>
      <c r="T99" s="12">
        <f t="shared" si="24"/>
        <v>-1.9644933566684983</v>
      </c>
    </row>
    <row r="100" spans="1:20" x14ac:dyDescent="0.2">
      <c r="A100" s="4">
        <v>39234</v>
      </c>
      <c r="B100" s="22">
        <f>Unit*Inputs!B208</f>
        <v>45.825290047999999</v>
      </c>
      <c r="D100" s="12">
        <f t="shared" ref="D100:D163" si="26">B100+C100</f>
        <v>45.825290047999999</v>
      </c>
      <c r="E100" s="18">
        <f>Inputs!D208</f>
        <v>1.0169153188692668</v>
      </c>
      <c r="F100" s="12">
        <f t="shared" ref="F100:F163" si="27">D100/E100</f>
        <v>45.063034451043841</v>
      </c>
      <c r="G100" s="18">
        <f t="shared" si="22"/>
        <v>1</v>
      </c>
      <c r="H100" s="50">
        <f t="shared" si="23"/>
        <v>0.93295607948832149</v>
      </c>
      <c r="I100" s="18">
        <f t="shared" ref="I100:I163" si="28">IF(I$8=1,G100,H100)</f>
        <v>1</v>
      </c>
      <c r="J100" s="12">
        <f t="shared" ref="J100:J163" si="29">F100/I100</f>
        <v>45.063034451043841</v>
      </c>
      <c r="K100" s="12">
        <f t="shared" ref="K100:K163" si="30">AVERAGE(J99:J101)</f>
        <v>45.14633036528631</v>
      </c>
      <c r="L100" s="49">
        <f>Trend!$J16</f>
        <v>0.03</v>
      </c>
      <c r="M100" s="49">
        <f>Trend!$J36</f>
        <v>7.0000000000000007E-2</v>
      </c>
      <c r="N100" s="12">
        <f t="shared" si="21"/>
        <v>44.688034072321827</v>
      </c>
      <c r="O100" s="12">
        <f t="shared" ref="O100:O163" si="31">N100*E100*I100</f>
        <v>45.443946418295809</v>
      </c>
      <c r="P100" s="12"/>
      <c r="Q100" s="12"/>
      <c r="R100" s="12">
        <f t="shared" ref="R100:R163" si="32">IF(P100=0,N100,P100)</f>
        <v>44.688034072321827</v>
      </c>
      <c r="S100" s="12">
        <f t="shared" si="25"/>
        <v>45.825290047999999</v>
      </c>
      <c r="T100" s="12">
        <f t="shared" si="24"/>
        <v>-1.1372559756781726</v>
      </c>
    </row>
    <row r="101" spans="1:20" x14ac:dyDescent="0.2">
      <c r="A101" s="4">
        <v>39264</v>
      </c>
      <c r="B101" s="22">
        <f>Unit*Inputs!B209</f>
        <v>47.160369625000001</v>
      </c>
      <c r="D101" s="12">
        <f t="shared" si="26"/>
        <v>47.160369625000001</v>
      </c>
      <c r="E101" s="18">
        <f>Inputs!D209</f>
        <v>0.96192792221787327</v>
      </c>
      <c r="F101" s="12">
        <f t="shared" si="27"/>
        <v>49.026926587456252</v>
      </c>
      <c r="G101" s="18">
        <f t="shared" si="22"/>
        <v>1</v>
      </c>
      <c r="H101" s="50">
        <f t="shared" si="23"/>
        <v>0.93392991939460834</v>
      </c>
      <c r="I101" s="18">
        <f t="shared" si="28"/>
        <v>1</v>
      </c>
      <c r="J101" s="12">
        <f t="shared" si="29"/>
        <v>49.026926587456252</v>
      </c>
      <c r="K101" s="12">
        <f t="shared" si="30"/>
        <v>49.716539194293752</v>
      </c>
      <c r="L101" s="49">
        <f>Trend!$J17</f>
        <v>0.03</v>
      </c>
      <c r="M101" s="49">
        <f>Trend!$J37</f>
        <v>0</v>
      </c>
      <c r="N101" s="12">
        <f t="shared" ref="N101:N164" si="33">N100*(1+L101/12)*(1+M101)</f>
        <v>44.799754157502626</v>
      </c>
      <c r="O101" s="12">
        <f t="shared" si="31"/>
        <v>43.094134432598032</v>
      </c>
      <c r="P101" s="12"/>
      <c r="Q101" s="12"/>
      <c r="R101" s="12">
        <f t="shared" si="32"/>
        <v>44.799754157502626</v>
      </c>
      <c r="S101" s="12">
        <f t="shared" si="25"/>
        <v>47.160369625000001</v>
      </c>
      <c r="T101" s="12">
        <f t="shared" si="24"/>
        <v>-2.3606154674973752</v>
      </c>
    </row>
    <row r="102" spans="1:20" x14ac:dyDescent="0.2">
      <c r="A102" s="4">
        <v>39295</v>
      </c>
      <c r="B102" s="22">
        <f>Unit*Inputs!B210</f>
        <v>61.153545837000003</v>
      </c>
      <c r="D102" s="12">
        <f t="shared" si="26"/>
        <v>61.153545837000003</v>
      </c>
      <c r="E102" s="18">
        <f>Inputs!D210</f>
        <v>1.1106779387137444</v>
      </c>
      <c r="F102" s="12">
        <f t="shared" si="27"/>
        <v>55.05965654438117</v>
      </c>
      <c r="G102" s="18">
        <f t="shared" si="22"/>
        <v>1</v>
      </c>
      <c r="H102" s="50">
        <f t="shared" si="23"/>
        <v>0.92467384866109226</v>
      </c>
      <c r="I102" s="18">
        <f t="shared" si="28"/>
        <v>1</v>
      </c>
      <c r="J102" s="12">
        <f t="shared" si="29"/>
        <v>55.05965654438117</v>
      </c>
      <c r="K102" s="12">
        <f t="shared" si="30"/>
        <v>48.166184240247908</v>
      </c>
      <c r="L102" s="49">
        <f>Trend!$J18</f>
        <v>0.03</v>
      </c>
      <c r="M102" s="49">
        <f>Trend!$J38</f>
        <v>0.25</v>
      </c>
      <c r="N102" s="12">
        <f t="shared" si="33"/>
        <v>56.139691928620472</v>
      </c>
      <c r="O102" s="12">
        <f t="shared" si="31"/>
        <v>62.353117311304821</v>
      </c>
      <c r="P102" s="12"/>
      <c r="Q102" s="12"/>
      <c r="R102" s="12">
        <f t="shared" si="32"/>
        <v>56.139691928620472</v>
      </c>
      <c r="S102" s="12">
        <f t="shared" si="25"/>
        <v>61.153545837000003</v>
      </c>
      <c r="T102" s="12">
        <f t="shared" si="24"/>
        <v>-5.0138539083795308</v>
      </c>
    </row>
    <row r="103" spans="1:20" x14ac:dyDescent="0.2">
      <c r="A103" s="4">
        <v>39326</v>
      </c>
      <c r="B103" s="22">
        <f>Unit*Inputs!B211</f>
        <v>37.156515068000004</v>
      </c>
      <c r="D103" s="12">
        <f t="shared" si="26"/>
        <v>37.156515068000004</v>
      </c>
      <c r="E103" s="18">
        <f>Inputs!D211</f>
        <v>0.91944330964259713</v>
      </c>
      <c r="F103" s="12">
        <f t="shared" si="27"/>
        <v>40.41196958890631</v>
      </c>
      <c r="G103" s="18">
        <f t="shared" si="22"/>
        <v>1</v>
      </c>
      <c r="H103" s="50">
        <f t="shared" si="23"/>
        <v>0.96908429486836234</v>
      </c>
      <c r="I103" s="18">
        <f t="shared" si="28"/>
        <v>1</v>
      </c>
      <c r="J103" s="12">
        <f t="shared" si="29"/>
        <v>40.41196958890631</v>
      </c>
      <c r="K103" s="12">
        <f t="shared" si="30"/>
        <v>45.710824504382828</v>
      </c>
      <c r="L103" s="49">
        <f>Trend!$J19</f>
        <v>0.03</v>
      </c>
      <c r="M103" s="49">
        <f>Trend!$J39</f>
        <v>-0.19999999999999996</v>
      </c>
      <c r="N103" s="12">
        <f t="shared" si="33"/>
        <v>45.02403292675362</v>
      </c>
      <c r="O103" s="12">
        <f t="shared" si="31"/>
        <v>41.397045847631617</v>
      </c>
      <c r="P103" s="12"/>
      <c r="Q103" s="12"/>
      <c r="R103" s="12">
        <f t="shared" si="32"/>
        <v>45.02403292675362</v>
      </c>
      <c r="S103" s="12">
        <f t="shared" si="25"/>
        <v>37.156515068000004</v>
      </c>
      <c r="T103" s="12">
        <f t="shared" si="24"/>
        <v>7.8675178587536152</v>
      </c>
    </row>
    <row r="104" spans="1:20" x14ac:dyDescent="0.2">
      <c r="A104" s="4">
        <v>39356</v>
      </c>
      <c r="B104" s="22">
        <f>Unit*Inputs!B212</f>
        <v>45.423874467000005</v>
      </c>
      <c r="D104" s="12">
        <f t="shared" si="26"/>
        <v>45.423874467000005</v>
      </c>
      <c r="E104" s="18">
        <f>Inputs!D212</f>
        <v>1.0903252651783089</v>
      </c>
      <c r="F104" s="12">
        <f t="shared" si="27"/>
        <v>41.660847379861004</v>
      </c>
      <c r="G104" s="18">
        <f t="shared" si="22"/>
        <v>1</v>
      </c>
      <c r="H104" s="50">
        <f t="shared" si="23"/>
        <v>1.0001341906588057</v>
      </c>
      <c r="I104" s="18">
        <f t="shared" si="28"/>
        <v>1</v>
      </c>
      <c r="J104" s="12">
        <f t="shared" si="29"/>
        <v>41.660847379861004</v>
      </c>
      <c r="K104" s="12">
        <f t="shared" si="30"/>
        <v>44.761151794657358</v>
      </c>
      <c r="L104" s="49">
        <f>Trend!$J20</f>
        <v>0.03</v>
      </c>
      <c r="M104" s="49">
        <f>Trend!$J40</f>
        <v>0</v>
      </c>
      <c r="N104" s="12">
        <f t="shared" si="33"/>
        <v>45.136593009070502</v>
      </c>
      <c r="O104" s="12">
        <f t="shared" si="31"/>
        <v>49.213567741860196</v>
      </c>
      <c r="P104" s="12"/>
      <c r="Q104" s="12"/>
      <c r="R104" s="12">
        <f t="shared" si="32"/>
        <v>45.136593009070502</v>
      </c>
      <c r="S104" s="12">
        <f t="shared" si="25"/>
        <v>45.423874467000005</v>
      </c>
      <c r="T104" s="12">
        <f t="shared" si="24"/>
        <v>-0.28728145792950244</v>
      </c>
    </row>
    <row r="105" spans="1:20" x14ac:dyDescent="0.2">
      <c r="A105" s="4">
        <v>39387</v>
      </c>
      <c r="B105" s="22">
        <f>Unit*Inputs!B213</f>
        <v>51.509362646000007</v>
      </c>
      <c r="D105" s="12">
        <f t="shared" si="26"/>
        <v>51.509362646000007</v>
      </c>
      <c r="E105" s="18">
        <f>Inputs!D213</f>
        <v>0.98656833567849</v>
      </c>
      <c r="F105" s="12">
        <f t="shared" si="27"/>
        <v>52.21063841520477</v>
      </c>
      <c r="G105" s="18">
        <f t="shared" si="22"/>
        <v>1</v>
      </c>
      <c r="H105" s="50">
        <f t="shared" si="23"/>
        <v>1.0519864648852775</v>
      </c>
      <c r="I105" s="18">
        <f t="shared" si="28"/>
        <v>1</v>
      </c>
      <c r="J105" s="12">
        <f t="shared" si="29"/>
        <v>52.21063841520477</v>
      </c>
      <c r="K105" s="12">
        <f t="shared" si="30"/>
        <v>45.976577540411256</v>
      </c>
      <c r="L105" s="49">
        <f>Trend!$J21</f>
        <v>0.03</v>
      </c>
      <c r="M105" s="49">
        <f>Trend!$J41</f>
        <v>0</v>
      </c>
      <c r="N105" s="12">
        <f t="shared" si="33"/>
        <v>45.249434491593178</v>
      </c>
      <c r="O105" s="12">
        <f t="shared" si="31"/>
        <v>44.641659276763939</v>
      </c>
      <c r="P105" s="12"/>
      <c r="Q105" s="12"/>
      <c r="R105" s="12">
        <f t="shared" si="32"/>
        <v>45.249434491593178</v>
      </c>
      <c r="S105" s="12">
        <f t="shared" si="25"/>
        <v>51.509362646000007</v>
      </c>
      <c r="T105" s="12">
        <f t="shared" si="24"/>
        <v>-6.259928154406829</v>
      </c>
    </row>
    <row r="106" spans="1:20" x14ac:dyDescent="0.2">
      <c r="A106" s="4">
        <v>39417</v>
      </c>
      <c r="B106" s="22">
        <f>Unit*Inputs!B214</f>
        <v>38.103141452000003</v>
      </c>
      <c r="D106" s="12">
        <f t="shared" si="26"/>
        <v>38.103141452000003</v>
      </c>
      <c r="E106" s="18">
        <f>Inputs!D214</f>
        <v>0.8648356254922287</v>
      </c>
      <c r="F106" s="12">
        <f t="shared" si="27"/>
        <v>44.058246826168002</v>
      </c>
      <c r="G106" s="18">
        <f t="shared" si="22"/>
        <v>1</v>
      </c>
      <c r="H106" s="50">
        <f t="shared" si="23"/>
        <v>1.1545742907833405</v>
      </c>
      <c r="I106" s="18">
        <f t="shared" si="28"/>
        <v>1</v>
      </c>
      <c r="J106" s="12">
        <f t="shared" si="29"/>
        <v>44.058246826168002</v>
      </c>
      <c r="K106" s="12">
        <f t="shared" si="30"/>
        <v>51.465238206103699</v>
      </c>
      <c r="L106" s="49">
        <f>Trend!$J22</f>
        <v>0.03</v>
      </c>
      <c r="M106" s="49">
        <f>Trend!$J42</f>
        <v>0</v>
      </c>
      <c r="N106" s="12">
        <f t="shared" si="33"/>
        <v>45.362558077822158</v>
      </c>
      <c r="O106" s="12">
        <f t="shared" si="31"/>
        <v>39.231156289160879</v>
      </c>
      <c r="P106" s="12"/>
      <c r="Q106" s="12"/>
      <c r="R106" s="12">
        <f t="shared" si="32"/>
        <v>45.362558077822158</v>
      </c>
      <c r="S106" s="12">
        <f t="shared" si="25"/>
        <v>38.103141452000003</v>
      </c>
      <c r="T106" s="12">
        <f t="shared" si="24"/>
        <v>7.2594166258221549</v>
      </c>
    </row>
    <row r="107" spans="1:20" x14ac:dyDescent="0.2">
      <c r="A107" s="4">
        <v>39448</v>
      </c>
      <c r="B107" s="22">
        <f>Unit*Inputs!B215</f>
        <v>59.655949482000004</v>
      </c>
      <c r="D107" s="12">
        <f t="shared" si="26"/>
        <v>59.655949482000004</v>
      </c>
      <c r="E107" s="18">
        <f>Inputs!D215</f>
        <v>1.0263066147156539</v>
      </c>
      <c r="F107" s="12">
        <f t="shared" si="27"/>
        <v>58.126829376938339</v>
      </c>
      <c r="G107" s="18">
        <f t="shared" si="22"/>
        <v>1</v>
      </c>
      <c r="H107" s="50">
        <f t="shared" si="23"/>
        <v>1.058635486168473</v>
      </c>
      <c r="I107" s="18">
        <f t="shared" si="28"/>
        <v>1</v>
      </c>
      <c r="J107" s="12">
        <f t="shared" si="29"/>
        <v>58.126829376938339</v>
      </c>
      <c r="K107" s="12">
        <f t="shared" si="30"/>
        <v>49.748611005885294</v>
      </c>
      <c r="L107" s="49">
        <f>Trend!$K11</f>
        <v>0.03</v>
      </c>
      <c r="M107" s="49">
        <f>Trend!$K31</f>
        <v>0.11</v>
      </c>
      <c r="N107" s="12">
        <f t="shared" si="33"/>
        <v>50.478320565048556</v>
      </c>
      <c r="O107" s="12">
        <f t="shared" si="31"/>
        <v>51.806234295646554</v>
      </c>
      <c r="P107" s="12"/>
      <c r="Q107" s="12"/>
      <c r="R107" s="12">
        <f t="shared" si="32"/>
        <v>50.478320565048556</v>
      </c>
      <c r="S107" s="12">
        <f t="shared" si="25"/>
        <v>59.655949482000004</v>
      </c>
      <c r="T107" s="12">
        <f t="shared" si="24"/>
        <v>-9.1776289169514484</v>
      </c>
    </row>
    <row r="108" spans="1:20" x14ac:dyDescent="0.2">
      <c r="A108" s="4">
        <v>39479</v>
      </c>
      <c r="B108" s="22">
        <f>Unit*Inputs!B216</f>
        <v>45.622754623000006</v>
      </c>
      <c r="D108" s="12">
        <f t="shared" si="26"/>
        <v>45.622754623000006</v>
      </c>
      <c r="E108" s="18">
        <f>Inputs!D216</f>
        <v>0.96944370875257668</v>
      </c>
      <c r="F108" s="12">
        <f t="shared" si="27"/>
        <v>47.060756814549542</v>
      </c>
      <c r="G108" s="18">
        <f t="shared" si="22"/>
        <v>1</v>
      </c>
      <c r="H108" s="50">
        <f t="shared" si="23"/>
        <v>1.0331083284671718</v>
      </c>
      <c r="I108" s="18">
        <f t="shared" si="28"/>
        <v>1</v>
      </c>
      <c r="J108" s="12">
        <f t="shared" si="29"/>
        <v>47.060756814549542</v>
      </c>
      <c r="K108" s="12">
        <f t="shared" si="30"/>
        <v>53.644289746329555</v>
      </c>
      <c r="L108" s="49">
        <f>Trend!$K12</f>
        <v>0.03</v>
      </c>
      <c r="M108" s="49">
        <f>Trend!$K32</f>
        <v>0</v>
      </c>
      <c r="N108" s="12">
        <f t="shared" si="33"/>
        <v>50.604516366461176</v>
      </c>
      <c r="O108" s="12">
        <f t="shared" si="31"/>
        <v>49.058230025932588</v>
      </c>
      <c r="P108" s="12"/>
      <c r="Q108" s="12"/>
      <c r="R108" s="12">
        <f t="shared" si="32"/>
        <v>50.604516366461176</v>
      </c>
      <c r="S108" s="12">
        <f t="shared" si="25"/>
        <v>45.622754623000006</v>
      </c>
      <c r="T108" s="12">
        <f t="shared" si="24"/>
        <v>4.9817617434611705</v>
      </c>
    </row>
    <row r="109" spans="1:20" x14ac:dyDescent="0.2">
      <c r="A109" s="4">
        <v>39508</v>
      </c>
      <c r="B109" s="22">
        <f>Unit*Inputs!B217</f>
        <v>53.173827761000005</v>
      </c>
      <c r="D109" s="12">
        <f t="shared" si="26"/>
        <v>53.173827761000005</v>
      </c>
      <c r="E109" s="18">
        <f>Inputs!D217</f>
        <v>0.95387133859721107</v>
      </c>
      <c r="F109" s="12">
        <f t="shared" si="27"/>
        <v>55.745283047500799</v>
      </c>
      <c r="G109" s="18">
        <f t="shared" si="22"/>
        <v>1</v>
      </c>
      <c r="H109" s="50">
        <f t="shared" si="23"/>
        <v>1.0000376348025648</v>
      </c>
      <c r="I109" s="18">
        <f t="shared" si="28"/>
        <v>1</v>
      </c>
      <c r="J109" s="12">
        <f t="shared" si="29"/>
        <v>55.745283047500799</v>
      </c>
      <c r="K109" s="12">
        <f t="shared" si="30"/>
        <v>48.922664227887566</v>
      </c>
      <c r="L109" s="49">
        <f>Trend!$K13</f>
        <v>0.03</v>
      </c>
      <c r="M109" s="49">
        <f>Trend!$K33</f>
        <v>0</v>
      </c>
      <c r="N109" s="12">
        <f t="shared" si="33"/>
        <v>50.731027657377325</v>
      </c>
      <c r="O109" s="12">
        <f t="shared" si="31"/>
        <v>48.390873259954645</v>
      </c>
      <c r="P109" s="12"/>
      <c r="Q109" s="12"/>
      <c r="R109" s="12">
        <f t="shared" si="32"/>
        <v>50.731027657377325</v>
      </c>
      <c r="S109" s="12">
        <f t="shared" si="25"/>
        <v>53.173827761000005</v>
      </c>
      <c r="T109" s="12">
        <f t="shared" si="24"/>
        <v>-2.4428001036226803</v>
      </c>
    </row>
    <row r="110" spans="1:20" x14ac:dyDescent="0.2">
      <c r="A110" s="4">
        <v>39539</v>
      </c>
      <c r="B110" s="22">
        <f>Unit*Inputs!B218</f>
        <v>46.837121466000006</v>
      </c>
      <c r="D110" s="12">
        <f t="shared" si="26"/>
        <v>46.837121466000006</v>
      </c>
      <c r="E110" s="18">
        <f>Inputs!D218</f>
        <v>1.0654012949801033</v>
      </c>
      <c r="F110" s="12">
        <f t="shared" si="27"/>
        <v>43.96195282161235</v>
      </c>
      <c r="G110" s="18">
        <f t="shared" si="22"/>
        <v>1</v>
      </c>
      <c r="H110" s="50">
        <f t="shared" si="23"/>
        <v>0.97612277725203567</v>
      </c>
      <c r="I110" s="18">
        <f t="shared" si="28"/>
        <v>1</v>
      </c>
      <c r="J110" s="12">
        <f t="shared" si="29"/>
        <v>43.96195282161235</v>
      </c>
      <c r="K110" s="12">
        <f t="shared" si="30"/>
        <v>47.417531227265471</v>
      </c>
      <c r="L110" s="49">
        <f>Trend!$K14</f>
        <v>0.03</v>
      </c>
      <c r="M110" s="49">
        <f>Trend!$K34</f>
        <v>0</v>
      </c>
      <c r="N110" s="12">
        <f t="shared" si="33"/>
        <v>50.857855226520769</v>
      </c>
      <c r="O110" s="12">
        <f t="shared" si="31"/>
        <v>54.184024818245838</v>
      </c>
      <c r="P110" s="12"/>
      <c r="Q110" s="12"/>
      <c r="R110" s="12">
        <f t="shared" si="32"/>
        <v>50.857855226520769</v>
      </c>
      <c r="S110" s="12">
        <f t="shared" si="25"/>
        <v>46.837121466000006</v>
      </c>
      <c r="T110" s="12">
        <f t="shared" si="24"/>
        <v>4.0207337605207627</v>
      </c>
    </row>
    <row r="111" spans="1:20" x14ac:dyDescent="0.2">
      <c r="A111" s="4">
        <v>39569</v>
      </c>
      <c r="B111" s="22">
        <f>Unit*Inputs!B219</f>
        <v>42.824180106</v>
      </c>
      <c r="D111" s="12">
        <f t="shared" si="26"/>
        <v>42.824180106</v>
      </c>
      <c r="E111" s="18">
        <f>Inputs!D219</f>
        <v>1.0065535303415314</v>
      </c>
      <c r="F111" s="12">
        <f t="shared" si="27"/>
        <v>42.545357812683271</v>
      </c>
      <c r="G111" s="18">
        <f t="shared" si="22"/>
        <v>1</v>
      </c>
      <c r="H111" s="50">
        <f t="shared" si="23"/>
        <v>0.96475668456994579</v>
      </c>
      <c r="I111" s="18">
        <f t="shared" si="28"/>
        <v>1</v>
      </c>
      <c r="J111" s="12">
        <f t="shared" si="29"/>
        <v>42.545357812683271</v>
      </c>
      <c r="K111" s="12">
        <f t="shared" si="30"/>
        <v>45.684558920019072</v>
      </c>
      <c r="L111" s="49">
        <f>Trend!$K15</f>
        <v>0.03</v>
      </c>
      <c r="M111" s="49">
        <f>Trend!$K35</f>
        <v>0</v>
      </c>
      <c r="N111" s="12">
        <f t="shared" si="33"/>
        <v>50.984999864587067</v>
      </c>
      <c r="O111" s="12">
        <f t="shared" si="31"/>
        <v>51.319131608162614</v>
      </c>
      <c r="P111" s="12"/>
      <c r="Q111" s="12"/>
      <c r="R111" s="12">
        <f t="shared" si="32"/>
        <v>50.984999864587067</v>
      </c>
      <c r="S111" s="12">
        <f t="shared" si="25"/>
        <v>42.824180106</v>
      </c>
      <c r="T111" s="12">
        <f t="shared" si="24"/>
        <v>8.160819758587067</v>
      </c>
    </row>
    <row r="112" spans="1:20" x14ac:dyDescent="0.2">
      <c r="A112" s="4">
        <v>39600</v>
      </c>
      <c r="B112" s="22">
        <f>Unit*Inputs!B220</f>
        <v>51.190697423000003</v>
      </c>
      <c r="D112" s="12">
        <f t="shared" si="26"/>
        <v>51.190697423000003</v>
      </c>
      <c r="E112" s="18">
        <f>Inputs!D220</f>
        <v>1.0127473317396405</v>
      </c>
      <c r="F112" s="12">
        <f t="shared" si="27"/>
        <v>50.546366125761594</v>
      </c>
      <c r="G112" s="18">
        <f t="shared" ref="G112:G175" si="34">G100</f>
        <v>1</v>
      </c>
      <c r="H112" s="50">
        <f t="shared" ref="H112:H175" si="35">H100</f>
        <v>0.93295607948832149</v>
      </c>
      <c r="I112" s="18">
        <f t="shared" si="28"/>
        <v>1</v>
      </c>
      <c r="J112" s="12">
        <f t="shared" si="29"/>
        <v>50.546366125761594</v>
      </c>
      <c r="K112" s="12">
        <f t="shared" si="30"/>
        <v>51.201877774492239</v>
      </c>
      <c r="L112" s="49">
        <f>Trend!$K16</f>
        <v>0.03</v>
      </c>
      <c r="M112" s="49">
        <f>Trend!$K36</f>
        <v>0</v>
      </c>
      <c r="N112" s="12">
        <f t="shared" si="33"/>
        <v>51.112462364248529</v>
      </c>
      <c r="O112" s="12">
        <f t="shared" si="31"/>
        <v>51.764009878035495</v>
      </c>
      <c r="P112" s="12"/>
      <c r="Q112" s="12"/>
      <c r="R112" s="12">
        <f t="shared" si="32"/>
        <v>51.112462364248529</v>
      </c>
      <c r="S112" s="12">
        <f t="shared" si="25"/>
        <v>51.190697423000003</v>
      </c>
      <c r="T112" s="12">
        <f t="shared" si="24"/>
        <v>-7.8235058751474185E-2</v>
      </c>
    </row>
    <row r="113" spans="1:20" x14ac:dyDescent="0.2">
      <c r="A113" s="4">
        <v>39630</v>
      </c>
      <c r="B113" s="22">
        <f>Unit*Inputs!B221</f>
        <v>63.770261206000001</v>
      </c>
      <c r="D113" s="12">
        <f t="shared" si="26"/>
        <v>63.770261206000001</v>
      </c>
      <c r="E113" s="18">
        <f>Inputs!D221</f>
        <v>1.0538116253611869</v>
      </c>
      <c r="F113" s="12">
        <f t="shared" si="27"/>
        <v>60.513909385031859</v>
      </c>
      <c r="G113" s="18">
        <f t="shared" si="34"/>
        <v>1</v>
      </c>
      <c r="H113" s="50">
        <f t="shared" si="35"/>
        <v>0.93392991939460834</v>
      </c>
      <c r="I113" s="18">
        <f t="shared" si="28"/>
        <v>1</v>
      </c>
      <c r="J113" s="12">
        <f t="shared" si="29"/>
        <v>60.513909385031859</v>
      </c>
      <c r="K113" s="12">
        <f t="shared" si="30"/>
        <v>51.790802955932151</v>
      </c>
      <c r="L113" s="49">
        <f>Trend!$K17</f>
        <v>0.03</v>
      </c>
      <c r="M113" s="49">
        <f>Trend!$K37</f>
        <v>0</v>
      </c>
      <c r="N113" s="12">
        <f t="shared" si="33"/>
        <v>51.240243520159147</v>
      </c>
      <c r="O113" s="12">
        <f t="shared" si="31"/>
        <v>53.997564307881937</v>
      </c>
      <c r="P113" s="12"/>
      <c r="Q113" s="12"/>
      <c r="R113" s="12">
        <f t="shared" si="32"/>
        <v>51.240243520159147</v>
      </c>
      <c r="S113" s="12">
        <f t="shared" si="25"/>
        <v>63.770261206000001</v>
      </c>
      <c r="T113" s="12">
        <f t="shared" si="24"/>
        <v>-12.530017685840853</v>
      </c>
    </row>
    <row r="114" spans="1:20" x14ac:dyDescent="0.2">
      <c r="A114" s="4">
        <v>39661</v>
      </c>
      <c r="B114" s="22">
        <f>Unit*Inputs!B222</f>
        <v>44.843193803000005</v>
      </c>
      <c r="D114" s="12">
        <f t="shared" si="26"/>
        <v>44.843193803000005</v>
      </c>
      <c r="E114" s="18">
        <f>Inputs!D222</f>
        <v>1.0119845379981707</v>
      </c>
      <c r="F114" s="12">
        <f t="shared" si="27"/>
        <v>44.312133357002999</v>
      </c>
      <c r="G114" s="18">
        <f t="shared" si="34"/>
        <v>1</v>
      </c>
      <c r="H114" s="50">
        <f t="shared" si="35"/>
        <v>0.92467384866109226</v>
      </c>
      <c r="I114" s="18">
        <f t="shared" si="28"/>
        <v>1</v>
      </c>
      <c r="J114" s="12">
        <f t="shared" si="29"/>
        <v>44.312133357002999</v>
      </c>
      <c r="K114" s="12">
        <f t="shared" si="30"/>
        <v>58.345299812697419</v>
      </c>
      <c r="L114" s="49">
        <f>Trend!$K18</f>
        <v>0.03</v>
      </c>
      <c r="M114" s="49">
        <f>Trend!$K38</f>
        <v>0</v>
      </c>
      <c r="N114" s="12">
        <f t="shared" si="33"/>
        <v>51.368344128959542</v>
      </c>
      <c r="O114" s="12">
        <f t="shared" si="31"/>
        <v>51.983970001076166</v>
      </c>
      <c r="P114" s="12"/>
      <c r="Q114" s="12"/>
      <c r="R114" s="12">
        <f t="shared" si="32"/>
        <v>51.368344128959542</v>
      </c>
      <c r="S114" s="12">
        <f t="shared" si="25"/>
        <v>44.843193803000005</v>
      </c>
      <c r="T114" s="12">
        <f t="shared" si="24"/>
        <v>6.5251503259595367</v>
      </c>
    </row>
    <row r="115" spans="1:20" x14ac:dyDescent="0.2">
      <c r="A115" s="4">
        <v>39692</v>
      </c>
      <c r="B115" s="22">
        <f>Unit*Inputs!B223</f>
        <v>71.140371587000004</v>
      </c>
      <c r="D115" s="12">
        <f t="shared" si="26"/>
        <v>71.140371587000004</v>
      </c>
      <c r="E115" s="18">
        <f>Inputs!D223</f>
        <v>1.0132533369918535</v>
      </c>
      <c r="F115" s="12">
        <f t="shared" si="27"/>
        <v>70.209856696057415</v>
      </c>
      <c r="G115" s="18">
        <f t="shared" si="34"/>
        <v>1</v>
      </c>
      <c r="H115" s="50">
        <f t="shared" si="35"/>
        <v>0.96908429486836234</v>
      </c>
      <c r="I115" s="18">
        <f t="shared" si="28"/>
        <v>1</v>
      </c>
      <c r="J115" s="12">
        <f t="shared" si="29"/>
        <v>70.209856696057415</v>
      </c>
      <c r="K115" s="12">
        <f t="shared" si="30"/>
        <v>63.426624925172597</v>
      </c>
      <c r="L115" s="49">
        <f>Trend!$K19</f>
        <v>0.03</v>
      </c>
      <c r="M115" s="49">
        <f>Trend!$K39</f>
        <v>0.4</v>
      </c>
      <c r="N115" s="12">
        <f t="shared" si="33"/>
        <v>72.095470984994705</v>
      </c>
      <c r="O115" s="12">
        <f t="shared" si="31"/>
        <v>73.050976557545241</v>
      </c>
      <c r="P115" s="12"/>
      <c r="Q115" s="12"/>
      <c r="R115" s="12">
        <f t="shared" si="32"/>
        <v>72.095470984994705</v>
      </c>
      <c r="S115" s="12">
        <f t="shared" si="25"/>
        <v>71.140371587000004</v>
      </c>
      <c r="T115" s="12">
        <f t="shared" si="24"/>
        <v>0.95509939799470089</v>
      </c>
    </row>
    <row r="116" spans="1:20" x14ac:dyDescent="0.2">
      <c r="A116" s="4">
        <v>39722</v>
      </c>
      <c r="B116" s="22">
        <f>Unit*Inputs!B224</f>
        <v>82.979153233000005</v>
      </c>
      <c r="D116" s="12">
        <f t="shared" si="26"/>
        <v>82.979153233000005</v>
      </c>
      <c r="E116" s="18">
        <f>Inputs!D224</f>
        <v>1.0953203555906832</v>
      </c>
      <c r="F116" s="12">
        <f t="shared" si="27"/>
        <v>75.757884722457376</v>
      </c>
      <c r="G116" s="18">
        <f t="shared" si="34"/>
        <v>1</v>
      </c>
      <c r="H116" s="50">
        <f t="shared" si="35"/>
        <v>1.0001341906588057</v>
      </c>
      <c r="I116" s="18">
        <f t="shared" si="28"/>
        <v>1</v>
      </c>
      <c r="J116" s="12">
        <f t="shared" si="29"/>
        <v>75.757884722457376</v>
      </c>
      <c r="K116" s="12">
        <f t="shared" si="30"/>
        <v>67.759129779223258</v>
      </c>
      <c r="L116" s="49">
        <f>Trend!$K20</f>
        <v>-0.03</v>
      </c>
      <c r="M116" s="49">
        <f>Trend!$K40</f>
        <v>0</v>
      </c>
      <c r="N116" s="12">
        <f t="shared" si="33"/>
        <v>71.915232307532222</v>
      </c>
      <c r="O116" s="12">
        <f t="shared" si="31"/>
        <v>78.770217823472777</v>
      </c>
      <c r="P116" s="12"/>
      <c r="Q116" s="12"/>
      <c r="R116" s="12">
        <f t="shared" si="32"/>
        <v>71.915232307532222</v>
      </c>
      <c r="S116" s="12">
        <f t="shared" si="25"/>
        <v>82.979153233000005</v>
      </c>
      <c r="T116" s="12">
        <f t="shared" si="24"/>
        <v>-11.063920925467784</v>
      </c>
    </row>
    <row r="117" spans="1:20" x14ac:dyDescent="0.2">
      <c r="A117" s="4">
        <v>39753</v>
      </c>
      <c r="B117" s="22">
        <f>Unit*Inputs!B225</f>
        <v>50.601787638000005</v>
      </c>
      <c r="D117" s="12">
        <f t="shared" si="26"/>
        <v>50.601787638000005</v>
      </c>
      <c r="E117" s="18">
        <f>Inputs!D225</f>
        <v>0.88295408321793278</v>
      </c>
      <c r="F117" s="12">
        <f t="shared" si="27"/>
        <v>57.30964791915499</v>
      </c>
      <c r="G117" s="18">
        <f t="shared" si="34"/>
        <v>1</v>
      </c>
      <c r="H117" s="50">
        <f t="shared" si="35"/>
        <v>1.0519864648852775</v>
      </c>
      <c r="I117" s="18">
        <f t="shared" si="28"/>
        <v>1</v>
      </c>
      <c r="J117" s="12">
        <f t="shared" si="29"/>
        <v>57.30964791915499</v>
      </c>
      <c r="K117" s="12">
        <f t="shared" si="30"/>
        <v>61.095544995188639</v>
      </c>
      <c r="L117" s="49">
        <f>Trend!$K21</f>
        <v>-0.03</v>
      </c>
      <c r="M117" s="49">
        <f>Trend!$K41</f>
        <v>-0.25</v>
      </c>
      <c r="N117" s="12">
        <f t="shared" si="33"/>
        <v>53.801583170072547</v>
      </c>
      <c r="O117" s="12">
        <f t="shared" si="31"/>
        <v>47.504327543604767</v>
      </c>
      <c r="P117" s="12"/>
      <c r="Q117" s="12"/>
      <c r="R117" s="12">
        <f t="shared" si="32"/>
        <v>53.801583170072547</v>
      </c>
      <c r="S117" s="12">
        <f t="shared" si="25"/>
        <v>50.601787638000005</v>
      </c>
      <c r="T117" s="12">
        <f t="shared" si="24"/>
        <v>3.1997955320725424</v>
      </c>
    </row>
    <row r="118" spans="1:20" x14ac:dyDescent="0.2">
      <c r="A118" s="4">
        <v>39783</v>
      </c>
      <c r="B118" s="22">
        <f>Unit*Inputs!B226</f>
        <v>47.647674722000005</v>
      </c>
      <c r="D118" s="12">
        <f t="shared" si="26"/>
        <v>47.647674722000005</v>
      </c>
      <c r="E118" s="18">
        <f>Inputs!D226</f>
        <v>0.94879582664895767</v>
      </c>
      <c r="F118" s="12">
        <f t="shared" si="27"/>
        <v>50.219102343953537</v>
      </c>
      <c r="G118" s="18">
        <f t="shared" si="34"/>
        <v>1</v>
      </c>
      <c r="H118" s="50">
        <f t="shared" si="35"/>
        <v>1.1545742907833405</v>
      </c>
      <c r="I118" s="18">
        <f t="shared" si="28"/>
        <v>1</v>
      </c>
      <c r="J118" s="12">
        <f t="shared" si="29"/>
        <v>50.219102343953537</v>
      </c>
      <c r="K118" s="12">
        <f t="shared" si="30"/>
        <v>51.336111105348344</v>
      </c>
      <c r="L118" s="49">
        <f>Trend!$K22</f>
        <v>-0.03</v>
      </c>
      <c r="M118" s="49">
        <f>Trend!$K42</f>
        <v>0</v>
      </c>
      <c r="N118" s="12">
        <f t="shared" si="33"/>
        <v>53.667079212147371</v>
      </c>
      <c r="O118" s="12">
        <f t="shared" si="31"/>
        <v>50.91910078492446</v>
      </c>
      <c r="P118" s="12"/>
      <c r="Q118" s="12"/>
      <c r="R118" s="12">
        <f t="shared" si="32"/>
        <v>53.667079212147371</v>
      </c>
      <c r="S118" s="12">
        <f t="shared" si="25"/>
        <v>47.647674722000005</v>
      </c>
      <c r="T118" s="12">
        <f t="shared" si="24"/>
        <v>6.019404490147366</v>
      </c>
    </row>
    <row r="119" spans="1:20" x14ac:dyDescent="0.2">
      <c r="A119" s="4">
        <v>39814</v>
      </c>
      <c r="B119" s="22">
        <f>Unit*Inputs!B227</f>
        <v>45.408325476000002</v>
      </c>
      <c r="D119" s="12">
        <f t="shared" si="26"/>
        <v>45.408325476000002</v>
      </c>
      <c r="E119" s="18">
        <f>Inputs!D227</f>
        <v>0.97695208290236957</v>
      </c>
      <c r="F119" s="12">
        <f t="shared" si="27"/>
        <v>46.479583052936512</v>
      </c>
      <c r="G119" s="18">
        <f t="shared" si="34"/>
        <v>1</v>
      </c>
      <c r="H119" s="50">
        <f t="shared" si="35"/>
        <v>1.058635486168473</v>
      </c>
      <c r="I119" s="18">
        <f t="shared" si="28"/>
        <v>1</v>
      </c>
      <c r="J119" s="12">
        <f t="shared" si="29"/>
        <v>46.479583052936512</v>
      </c>
      <c r="K119" s="12">
        <f t="shared" si="30"/>
        <v>50.458842475805248</v>
      </c>
      <c r="L119" s="49">
        <f>Trend!$L11</f>
        <v>-0.03</v>
      </c>
      <c r="M119" s="49">
        <f>Trend!$L31</f>
        <v>0</v>
      </c>
      <c r="N119" s="12">
        <f t="shared" si="33"/>
        <v>53.532911514117004</v>
      </c>
      <c r="O119" s="12">
        <f t="shared" si="31"/>
        <v>52.299089407544848</v>
      </c>
      <c r="P119" s="12"/>
      <c r="Q119" s="12"/>
      <c r="R119" s="12">
        <f t="shared" si="32"/>
        <v>53.532911514117004</v>
      </c>
      <c r="S119" s="12">
        <f t="shared" si="25"/>
        <v>45.408325476000002</v>
      </c>
      <c r="T119" s="12">
        <f t="shared" si="24"/>
        <v>8.1245860381170019</v>
      </c>
    </row>
    <row r="120" spans="1:20" x14ac:dyDescent="0.2">
      <c r="A120" s="4">
        <v>39845</v>
      </c>
      <c r="B120" s="22">
        <f>Unit*Inputs!B228</f>
        <v>50.307080556000003</v>
      </c>
      <c r="D120" s="12">
        <f t="shared" si="26"/>
        <v>50.307080556000003</v>
      </c>
      <c r="E120" s="18">
        <f>Inputs!D228</f>
        <v>0.92006338743058758</v>
      </c>
      <c r="F120" s="12">
        <f t="shared" si="27"/>
        <v>54.677842030525667</v>
      </c>
      <c r="G120" s="18">
        <f t="shared" si="34"/>
        <v>1</v>
      </c>
      <c r="H120" s="50">
        <f t="shared" si="35"/>
        <v>1.0331083284671718</v>
      </c>
      <c r="I120" s="18">
        <f t="shared" si="28"/>
        <v>1</v>
      </c>
      <c r="J120" s="12">
        <f t="shared" si="29"/>
        <v>54.677842030525667</v>
      </c>
      <c r="K120" s="12">
        <f t="shared" si="30"/>
        <v>54.310498252138224</v>
      </c>
      <c r="L120" s="49">
        <f>Trend!$L12</f>
        <v>-0.03</v>
      </c>
      <c r="M120" s="49">
        <f>Trend!$L32</f>
        <v>0</v>
      </c>
      <c r="N120" s="12">
        <f t="shared" si="33"/>
        <v>53.399079235331712</v>
      </c>
      <c r="O120" s="12">
        <f t="shared" si="31"/>
        <v>49.130537726933646</v>
      </c>
      <c r="P120" s="12"/>
      <c r="Q120" s="12"/>
      <c r="R120" s="12">
        <f t="shared" si="32"/>
        <v>53.399079235331712</v>
      </c>
      <c r="S120" s="12">
        <f t="shared" si="25"/>
        <v>50.307080556000003</v>
      </c>
      <c r="T120" s="12">
        <f t="shared" si="24"/>
        <v>3.0919986793317094</v>
      </c>
    </row>
    <row r="121" spans="1:20" x14ac:dyDescent="0.2">
      <c r="A121" s="4">
        <v>39873</v>
      </c>
      <c r="B121" s="22">
        <f>Unit*Inputs!B229</f>
        <v>65.563601515000002</v>
      </c>
      <c r="D121" s="12">
        <f t="shared" si="26"/>
        <v>65.563601515000002</v>
      </c>
      <c r="E121" s="18">
        <f>Inputs!D229</f>
        <v>1.0613450248965339</v>
      </c>
      <c r="F121" s="12">
        <f t="shared" si="27"/>
        <v>61.774069672952507</v>
      </c>
      <c r="G121" s="18">
        <f t="shared" si="34"/>
        <v>1</v>
      </c>
      <c r="H121" s="50">
        <f t="shared" si="35"/>
        <v>1.0000376348025648</v>
      </c>
      <c r="I121" s="18">
        <f t="shared" si="28"/>
        <v>1</v>
      </c>
      <c r="J121" s="12">
        <f t="shared" si="29"/>
        <v>61.774069672952507</v>
      </c>
      <c r="K121" s="12">
        <f t="shared" si="30"/>
        <v>56.661847257481362</v>
      </c>
      <c r="L121" s="49">
        <f>Trend!$L13</f>
        <v>-0.03</v>
      </c>
      <c r="M121" s="49">
        <f>Trend!$L33</f>
        <v>0</v>
      </c>
      <c r="N121" s="12">
        <f t="shared" si="33"/>
        <v>53.265581537243385</v>
      </c>
      <c r="O121" s="12">
        <f t="shared" si="31"/>
        <v>56.533159962773937</v>
      </c>
      <c r="P121" s="12"/>
      <c r="Q121" s="12"/>
      <c r="R121" s="12">
        <f t="shared" si="32"/>
        <v>53.265581537243385</v>
      </c>
      <c r="S121" s="12">
        <f t="shared" si="25"/>
        <v>65.563601515000002</v>
      </c>
      <c r="T121" s="12">
        <f t="shared" si="24"/>
        <v>-12.298019977756617</v>
      </c>
    </row>
    <row r="122" spans="1:20" x14ac:dyDescent="0.2">
      <c r="A122" s="4">
        <v>39904</v>
      </c>
      <c r="B122" s="22">
        <f>Unit*Inputs!B230</f>
        <v>53.852271136000006</v>
      </c>
      <c r="D122" s="12">
        <f t="shared" si="26"/>
        <v>53.852271136000006</v>
      </c>
      <c r="E122" s="18">
        <f>Inputs!D230</f>
        <v>1.0059521662667672</v>
      </c>
      <c r="F122" s="12">
        <f t="shared" si="27"/>
        <v>53.533630068965913</v>
      </c>
      <c r="G122" s="18">
        <f t="shared" si="34"/>
        <v>1</v>
      </c>
      <c r="H122" s="50">
        <f t="shared" si="35"/>
        <v>0.97612277725203567</v>
      </c>
      <c r="I122" s="18">
        <f t="shared" si="28"/>
        <v>1</v>
      </c>
      <c r="J122" s="12">
        <f t="shared" si="29"/>
        <v>53.533630068965913</v>
      </c>
      <c r="K122" s="12">
        <f t="shared" si="30"/>
        <v>55.973639776024946</v>
      </c>
      <c r="L122" s="49">
        <f>Trend!$L14</f>
        <v>-0.03</v>
      </c>
      <c r="M122" s="49">
        <f>Trend!$L34</f>
        <v>0</v>
      </c>
      <c r="N122" s="12">
        <f t="shared" si="33"/>
        <v>53.132417583400276</v>
      </c>
      <c r="O122" s="12">
        <f t="shared" si="31"/>
        <v>53.44867056701198</v>
      </c>
      <c r="P122" s="12"/>
      <c r="Q122" s="12"/>
      <c r="R122" s="12">
        <f t="shared" si="32"/>
        <v>53.132417583400276</v>
      </c>
      <c r="S122" s="12">
        <f t="shared" si="25"/>
        <v>53.852271136000006</v>
      </c>
      <c r="T122" s="12">
        <f t="shared" si="24"/>
        <v>-0.71985355259973005</v>
      </c>
    </row>
    <row r="123" spans="1:20" x14ac:dyDescent="0.2">
      <c r="A123" s="4">
        <v>39934</v>
      </c>
      <c r="B123" s="22">
        <f>Unit*Inputs!B231</f>
        <v>50.357624249000004</v>
      </c>
      <c r="D123" s="12">
        <f t="shared" si="26"/>
        <v>50.357624249000004</v>
      </c>
      <c r="E123" s="18">
        <f>Inputs!D231</f>
        <v>0.95712873390188957</v>
      </c>
      <c r="F123" s="12">
        <f t="shared" si="27"/>
        <v>52.613219586156433</v>
      </c>
      <c r="G123" s="18">
        <f t="shared" si="34"/>
        <v>1</v>
      </c>
      <c r="H123" s="50">
        <f t="shared" si="35"/>
        <v>0.96475668456994579</v>
      </c>
      <c r="I123" s="18">
        <f t="shared" si="28"/>
        <v>1</v>
      </c>
      <c r="J123" s="12">
        <f t="shared" si="29"/>
        <v>52.613219586156433</v>
      </c>
      <c r="K123" s="12">
        <f t="shared" si="30"/>
        <v>49.955451702557184</v>
      </c>
      <c r="L123" s="49">
        <f>Trend!$L15</f>
        <v>-0.03</v>
      </c>
      <c r="M123" s="49">
        <f>Trend!$L35</f>
        <v>0</v>
      </c>
      <c r="N123" s="12">
        <f t="shared" si="33"/>
        <v>52.999586539441779</v>
      </c>
      <c r="O123" s="12">
        <f t="shared" si="31"/>
        <v>50.727427161819541</v>
      </c>
      <c r="P123" s="12"/>
      <c r="Q123" s="12"/>
      <c r="R123" s="12">
        <f t="shared" si="32"/>
        <v>52.999586539441779</v>
      </c>
      <c r="S123" s="12">
        <f t="shared" si="25"/>
        <v>50.357624249000004</v>
      </c>
      <c r="T123" s="12">
        <f t="shared" si="24"/>
        <v>2.641962290441775</v>
      </c>
    </row>
    <row r="124" spans="1:20" x14ac:dyDescent="0.2">
      <c r="A124" s="4">
        <v>39965</v>
      </c>
      <c r="B124" s="22">
        <f>Unit*Inputs!B232</f>
        <v>46.401479603000006</v>
      </c>
      <c r="D124" s="12">
        <f t="shared" si="26"/>
        <v>46.401479603000006</v>
      </c>
      <c r="E124" s="18">
        <f>Inputs!D232</f>
        <v>1.0613450248965339</v>
      </c>
      <c r="F124" s="12">
        <f t="shared" si="27"/>
        <v>43.719505452549221</v>
      </c>
      <c r="G124" s="18">
        <f t="shared" si="34"/>
        <v>1</v>
      </c>
      <c r="H124" s="50">
        <f t="shared" si="35"/>
        <v>0.93295607948832149</v>
      </c>
      <c r="I124" s="18">
        <f t="shared" si="28"/>
        <v>1</v>
      </c>
      <c r="J124" s="12">
        <f t="shared" si="29"/>
        <v>43.719505452549221</v>
      </c>
      <c r="K124" s="12">
        <f t="shared" si="30"/>
        <v>44.911098495105485</v>
      </c>
      <c r="L124" s="49">
        <f>Trend!$L16</f>
        <v>-0.03</v>
      </c>
      <c r="M124" s="49">
        <f>Trend!$L36</f>
        <v>-0.21</v>
      </c>
      <c r="N124" s="12">
        <f t="shared" si="33"/>
        <v>41.764999182743615</v>
      </c>
      <c r="O124" s="12">
        <f t="shared" si="31"/>
        <v>44.327074097412741</v>
      </c>
      <c r="P124" s="12"/>
      <c r="Q124" s="12"/>
      <c r="R124" s="12">
        <f t="shared" si="32"/>
        <v>41.764999182743615</v>
      </c>
      <c r="S124" s="12">
        <f t="shared" si="25"/>
        <v>46.401479603000006</v>
      </c>
      <c r="T124" s="12">
        <f t="shared" si="24"/>
        <v>-4.6364804202563903</v>
      </c>
    </row>
    <row r="125" spans="1:20" x14ac:dyDescent="0.2">
      <c r="A125" s="4">
        <v>39995</v>
      </c>
      <c r="B125" s="22">
        <f>Unit*Inputs!B233</f>
        <v>40.897598092999999</v>
      </c>
      <c r="D125" s="12">
        <f t="shared" si="26"/>
        <v>40.897598092999999</v>
      </c>
      <c r="E125" s="18">
        <f>Inputs!D233</f>
        <v>1.065025795641783</v>
      </c>
      <c r="F125" s="12">
        <f t="shared" si="27"/>
        <v>38.400570446610793</v>
      </c>
      <c r="G125" s="18">
        <f t="shared" si="34"/>
        <v>1</v>
      </c>
      <c r="H125" s="50">
        <f t="shared" si="35"/>
        <v>0.93392991939460834</v>
      </c>
      <c r="I125" s="18">
        <f t="shared" si="28"/>
        <v>1</v>
      </c>
      <c r="J125" s="12">
        <f t="shared" si="29"/>
        <v>38.400570446610793</v>
      </c>
      <c r="K125" s="12">
        <f t="shared" si="30"/>
        <v>41.09366850027191</v>
      </c>
      <c r="L125" s="49">
        <f>Trend!$L17</f>
        <v>-0.03</v>
      </c>
      <c r="M125" s="49">
        <f>Trend!$L37</f>
        <v>0</v>
      </c>
      <c r="N125" s="12">
        <f t="shared" si="33"/>
        <v>41.660586684786757</v>
      </c>
      <c r="O125" s="12">
        <f t="shared" si="31"/>
        <v>44.369599480868487</v>
      </c>
      <c r="P125" s="12"/>
      <c r="Q125" s="12"/>
      <c r="R125" s="12">
        <f t="shared" si="32"/>
        <v>41.660586684786757</v>
      </c>
      <c r="S125" s="12">
        <f t="shared" si="25"/>
        <v>40.897598092999999</v>
      </c>
      <c r="T125" s="12">
        <f t="shared" si="24"/>
        <v>0.76298859178675826</v>
      </c>
    </row>
    <row r="126" spans="1:20" x14ac:dyDescent="0.2">
      <c r="A126" s="4">
        <v>40026</v>
      </c>
      <c r="B126" s="22">
        <f>Unit*Inputs!B234</f>
        <v>41.685621626</v>
      </c>
      <c r="D126" s="12">
        <f t="shared" si="26"/>
        <v>41.685621626</v>
      </c>
      <c r="E126" s="18">
        <f>Inputs!D234</f>
        <v>1.0127473317396405</v>
      </c>
      <c r="F126" s="12">
        <f t="shared" si="27"/>
        <v>41.16092960165571</v>
      </c>
      <c r="G126" s="18">
        <f t="shared" si="34"/>
        <v>1</v>
      </c>
      <c r="H126" s="50">
        <f t="shared" si="35"/>
        <v>0.92467384866109226</v>
      </c>
      <c r="I126" s="18">
        <f t="shared" si="28"/>
        <v>1</v>
      </c>
      <c r="J126" s="12">
        <f t="shared" si="29"/>
        <v>41.16092960165571</v>
      </c>
      <c r="K126" s="12">
        <f t="shared" si="30"/>
        <v>40.716357372057885</v>
      </c>
      <c r="L126" s="49">
        <f>Trend!$L18</f>
        <v>-0.03</v>
      </c>
      <c r="M126" s="49">
        <f>Trend!$L38</f>
        <v>0</v>
      </c>
      <c r="N126" s="12">
        <f t="shared" si="33"/>
        <v>41.556435218074796</v>
      </c>
      <c r="O126" s="12">
        <f t="shared" si="31"/>
        <v>42.086168883716475</v>
      </c>
      <c r="P126" s="12"/>
      <c r="Q126" s="12"/>
      <c r="R126" s="12">
        <f t="shared" si="32"/>
        <v>41.556435218074796</v>
      </c>
      <c r="S126" s="12">
        <f t="shared" si="25"/>
        <v>41.685621626</v>
      </c>
      <c r="T126" s="12">
        <f t="shared" si="24"/>
        <v>-0.12918640792520364</v>
      </c>
    </row>
    <row r="127" spans="1:20" x14ac:dyDescent="0.2">
      <c r="A127" s="4">
        <v>40057</v>
      </c>
      <c r="B127" s="22">
        <f>Unit*Inputs!B235</f>
        <v>43.114756221</v>
      </c>
      <c r="D127" s="12">
        <f t="shared" si="26"/>
        <v>43.114756221</v>
      </c>
      <c r="E127" s="18">
        <f>Inputs!D235</f>
        <v>1.0123788262043265</v>
      </c>
      <c r="F127" s="12">
        <f t="shared" si="27"/>
        <v>42.587572067907146</v>
      </c>
      <c r="G127" s="18">
        <f t="shared" si="34"/>
        <v>1</v>
      </c>
      <c r="H127" s="50">
        <f t="shared" si="35"/>
        <v>0.96908429486836234</v>
      </c>
      <c r="I127" s="18">
        <f t="shared" si="28"/>
        <v>1</v>
      </c>
      <c r="J127" s="12">
        <f t="shared" si="29"/>
        <v>42.587572067907146</v>
      </c>
      <c r="K127" s="12">
        <f t="shared" si="30"/>
        <v>41.710513823978509</v>
      </c>
      <c r="L127" s="49">
        <f>Trend!$L19</f>
        <v>-0.03</v>
      </c>
      <c r="M127" s="49">
        <f>Trend!$L39</f>
        <v>0</v>
      </c>
      <c r="N127" s="12">
        <f t="shared" si="33"/>
        <v>41.452544130029608</v>
      </c>
      <c r="O127" s="12">
        <f t="shared" si="31"/>
        <v>41.965677969542419</v>
      </c>
      <c r="P127" s="12"/>
      <c r="Q127" s="12"/>
      <c r="R127" s="12">
        <f t="shared" si="32"/>
        <v>41.452544130029608</v>
      </c>
      <c r="S127" s="12">
        <f t="shared" si="25"/>
        <v>43.114756221</v>
      </c>
      <c r="T127" s="12">
        <f t="shared" si="24"/>
        <v>-1.6622120909703924</v>
      </c>
    </row>
    <row r="128" spans="1:20" x14ac:dyDescent="0.2">
      <c r="A128" s="4">
        <v>40087</v>
      </c>
      <c r="B128" s="22">
        <f>Unit*Inputs!B236</f>
        <v>43.28880126</v>
      </c>
      <c r="D128" s="12">
        <f t="shared" si="26"/>
        <v>43.28880126</v>
      </c>
      <c r="E128" s="18">
        <f>Inputs!D236</f>
        <v>1.0460517513147514</v>
      </c>
      <c r="F128" s="12">
        <f t="shared" si="27"/>
        <v>41.383039802372679</v>
      </c>
      <c r="G128" s="18">
        <f t="shared" si="34"/>
        <v>1</v>
      </c>
      <c r="H128" s="50">
        <f t="shared" si="35"/>
        <v>1.0001341906588057</v>
      </c>
      <c r="I128" s="18">
        <f t="shared" si="28"/>
        <v>1</v>
      </c>
      <c r="J128" s="12">
        <f t="shared" si="29"/>
        <v>41.383039802372679</v>
      </c>
      <c r="K128" s="12">
        <f t="shared" si="30"/>
        <v>39.707939740173238</v>
      </c>
      <c r="L128" s="49">
        <f>Trend!$L20</f>
        <v>-0.03</v>
      </c>
      <c r="M128" s="49">
        <f>Trend!$L40</f>
        <v>0</v>
      </c>
      <c r="N128" s="12">
        <f t="shared" si="33"/>
        <v>41.348912769704533</v>
      </c>
      <c r="O128" s="12">
        <f t="shared" si="31"/>
        <v>43.253102617710312</v>
      </c>
      <c r="P128" s="12"/>
      <c r="Q128" s="12"/>
      <c r="R128" s="12">
        <f t="shared" si="32"/>
        <v>41.348912769704533</v>
      </c>
      <c r="S128" s="12">
        <f t="shared" si="25"/>
        <v>43.28880126</v>
      </c>
      <c r="T128" s="12">
        <f t="shared" si="24"/>
        <v>-1.9398884902954663</v>
      </c>
    </row>
    <row r="129" spans="1:20" x14ac:dyDescent="0.2">
      <c r="A129" s="4">
        <v>40118</v>
      </c>
      <c r="B129" s="22">
        <f>Unit*Inputs!B237</f>
        <v>32.797083036000004</v>
      </c>
      <c r="D129" s="12">
        <f t="shared" si="26"/>
        <v>32.797083036000004</v>
      </c>
      <c r="E129" s="18">
        <f>Inputs!D237</f>
        <v>0.93297555210922178</v>
      </c>
      <c r="F129" s="12">
        <f t="shared" si="27"/>
        <v>35.153207350239882</v>
      </c>
      <c r="G129" s="18">
        <f t="shared" si="34"/>
        <v>1</v>
      </c>
      <c r="H129" s="50">
        <f t="shared" si="35"/>
        <v>1.0519864648852775</v>
      </c>
      <c r="I129" s="18">
        <f t="shared" si="28"/>
        <v>1</v>
      </c>
      <c r="J129" s="12">
        <f t="shared" si="29"/>
        <v>35.153207350239882</v>
      </c>
      <c r="K129" s="12">
        <f t="shared" si="30"/>
        <v>38.220201763003331</v>
      </c>
      <c r="L129" s="49">
        <f>Trend!$L21</f>
        <v>-0.03</v>
      </c>
      <c r="M129" s="49">
        <f>Trend!$L41</f>
        <v>-0.14000000000000001</v>
      </c>
      <c r="N129" s="12">
        <f t="shared" si="33"/>
        <v>35.471164819491037</v>
      </c>
      <c r="O129" s="12">
        <f t="shared" si="31"/>
        <v>33.093729581421854</v>
      </c>
      <c r="P129" s="12"/>
      <c r="Q129" s="12"/>
      <c r="R129" s="12">
        <f t="shared" si="32"/>
        <v>35.471164819491037</v>
      </c>
      <c r="S129" s="12">
        <f t="shared" si="25"/>
        <v>32.797083036000004</v>
      </c>
      <c r="T129" s="12">
        <f t="shared" si="24"/>
        <v>2.6740817834910331</v>
      </c>
    </row>
    <row r="130" spans="1:20" x14ac:dyDescent="0.2">
      <c r="A130" s="4">
        <v>40148</v>
      </c>
      <c r="B130" s="22">
        <f>Unit*Inputs!B238</f>
        <v>35.629203521000001</v>
      </c>
      <c r="D130" s="12">
        <f t="shared" si="26"/>
        <v>35.629203521000001</v>
      </c>
      <c r="E130" s="18">
        <f>Inputs!D238</f>
        <v>0.93455221969979096</v>
      </c>
      <c r="F130" s="12">
        <f t="shared" si="27"/>
        <v>38.124358136397426</v>
      </c>
      <c r="G130" s="18">
        <f t="shared" si="34"/>
        <v>1</v>
      </c>
      <c r="H130" s="50">
        <f t="shared" si="35"/>
        <v>1.1545742907833405</v>
      </c>
      <c r="I130" s="18">
        <f t="shared" si="28"/>
        <v>1</v>
      </c>
      <c r="J130" s="12">
        <f t="shared" si="29"/>
        <v>38.124358136397426</v>
      </c>
      <c r="K130" s="12">
        <f t="shared" si="30"/>
        <v>36.307601868123193</v>
      </c>
      <c r="L130" s="49">
        <f>Trend!$L22</f>
        <v>-0.03</v>
      </c>
      <c r="M130" s="49">
        <f>Trend!$L42</f>
        <v>0</v>
      </c>
      <c r="N130" s="12">
        <f t="shared" si="33"/>
        <v>35.382486907442313</v>
      </c>
      <c r="O130" s="12">
        <f t="shared" si="31"/>
        <v>33.066781677849008</v>
      </c>
      <c r="P130" s="12"/>
      <c r="Q130" s="12"/>
      <c r="R130" s="12">
        <f t="shared" si="32"/>
        <v>35.382486907442313</v>
      </c>
      <c r="S130" s="12">
        <f t="shared" si="25"/>
        <v>35.629203521000001</v>
      </c>
      <c r="T130" s="12">
        <f t="shared" si="24"/>
        <v>-0.24671661355768748</v>
      </c>
    </row>
    <row r="131" spans="1:20" x14ac:dyDescent="0.2">
      <c r="A131" s="4">
        <v>40179</v>
      </c>
      <c r="B131" s="22">
        <f>Unit*Inputs!B239</f>
        <v>33.536155913000002</v>
      </c>
      <c r="D131" s="12">
        <f t="shared" si="26"/>
        <v>33.536155913000002</v>
      </c>
      <c r="E131" s="18">
        <f>Inputs!D239</f>
        <v>0.94083125270677914</v>
      </c>
      <c r="F131" s="12">
        <f t="shared" si="27"/>
        <v>35.645240117732278</v>
      </c>
      <c r="G131" s="18">
        <f t="shared" si="34"/>
        <v>1</v>
      </c>
      <c r="H131" s="50">
        <f t="shared" si="35"/>
        <v>1.058635486168473</v>
      </c>
      <c r="I131" s="18">
        <f t="shared" si="28"/>
        <v>1</v>
      </c>
      <c r="J131" s="12">
        <f t="shared" si="29"/>
        <v>35.645240117732278</v>
      </c>
      <c r="K131" s="12">
        <f t="shared" si="30"/>
        <v>36.429350219696715</v>
      </c>
      <c r="L131" s="49">
        <f>Trend!$M11</f>
        <v>-0.03</v>
      </c>
      <c r="M131" s="49">
        <f>Trend!$M31</f>
        <v>0</v>
      </c>
      <c r="N131" s="12">
        <f t="shared" si="33"/>
        <v>35.294030690173706</v>
      </c>
      <c r="O131" s="12">
        <f t="shared" si="31"/>
        <v>33.205727107307638</v>
      </c>
      <c r="P131" s="12"/>
      <c r="Q131" s="12"/>
      <c r="R131" s="12">
        <f t="shared" si="32"/>
        <v>35.294030690173706</v>
      </c>
      <c r="S131" s="12">
        <f t="shared" si="25"/>
        <v>33.536155913000002</v>
      </c>
      <c r="T131" s="12">
        <f t="shared" si="24"/>
        <v>1.7578747771737042</v>
      </c>
    </row>
    <row r="132" spans="1:20" x14ac:dyDescent="0.2">
      <c r="A132" s="4">
        <v>40210</v>
      </c>
      <c r="B132" s="22">
        <f>Unit*Inputs!B240</f>
        <v>32.679227636</v>
      </c>
      <c r="D132" s="12">
        <f t="shared" si="26"/>
        <v>32.679227636</v>
      </c>
      <c r="E132" s="18">
        <f>Inputs!D240</f>
        <v>0.92006338743058758</v>
      </c>
      <c r="F132" s="12">
        <f t="shared" si="27"/>
        <v>35.518452404960435</v>
      </c>
      <c r="G132" s="18">
        <f t="shared" si="34"/>
        <v>1</v>
      </c>
      <c r="H132" s="50">
        <f t="shared" si="35"/>
        <v>1.0331083284671718</v>
      </c>
      <c r="I132" s="18">
        <f t="shared" si="28"/>
        <v>1</v>
      </c>
      <c r="J132" s="12">
        <f t="shared" si="29"/>
        <v>35.518452404960435</v>
      </c>
      <c r="K132" s="12">
        <f t="shared" si="30"/>
        <v>34.783644891880726</v>
      </c>
      <c r="L132" s="49">
        <f>Trend!$M12</f>
        <v>-0.03</v>
      </c>
      <c r="M132" s="49">
        <f>Trend!$M32</f>
        <v>0</v>
      </c>
      <c r="N132" s="12">
        <f t="shared" si="33"/>
        <v>35.205795613448274</v>
      </c>
      <c r="O132" s="12">
        <f t="shared" si="31"/>
        <v>32.391563569298143</v>
      </c>
      <c r="P132" s="12"/>
      <c r="Q132" s="12"/>
      <c r="R132" s="12">
        <f t="shared" si="32"/>
        <v>35.205795613448274</v>
      </c>
      <c r="S132" s="12">
        <f t="shared" si="25"/>
        <v>32.679227636</v>
      </c>
      <c r="T132" s="12">
        <f t="shared" si="24"/>
        <v>2.5265679774482734</v>
      </c>
    </row>
    <row r="133" spans="1:20" x14ac:dyDescent="0.2">
      <c r="A133" s="4">
        <v>40238</v>
      </c>
      <c r="B133" s="22">
        <f>Unit*Inputs!B241</f>
        <v>36.704678720000004</v>
      </c>
      <c r="D133" s="12">
        <f t="shared" si="26"/>
        <v>36.704678720000004</v>
      </c>
      <c r="E133" s="18">
        <f>Inputs!D241</f>
        <v>1.1059876126747681</v>
      </c>
      <c r="F133" s="12">
        <f t="shared" si="27"/>
        <v>33.187242152949459</v>
      </c>
      <c r="G133" s="18">
        <f t="shared" si="34"/>
        <v>1</v>
      </c>
      <c r="H133" s="50">
        <f t="shared" si="35"/>
        <v>1.0000376348025648</v>
      </c>
      <c r="I133" s="18">
        <f t="shared" si="28"/>
        <v>1</v>
      </c>
      <c r="J133" s="12">
        <f t="shared" si="29"/>
        <v>33.187242152949459</v>
      </c>
      <c r="K133" s="12">
        <f t="shared" si="30"/>
        <v>36.575748831544729</v>
      </c>
      <c r="L133" s="49">
        <f>Trend!$M13</f>
        <v>-0.03</v>
      </c>
      <c r="M133" s="49">
        <f>Trend!$M33</f>
        <v>0</v>
      </c>
      <c r="N133" s="12">
        <f t="shared" si="33"/>
        <v>35.117781124414655</v>
      </c>
      <c r="O133" s="12">
        <f t="shared" si="31"/>
        <v>38.839830908226396</v>
      </c>
      <c r="P133" s="12"/>
      <c r="Q133" s="12"/>
      <c r="R133" s="12">
        <f t="shared" si="32"/>
        <v>35.117781124414655</v>
      </c>
      <c r="S133" s="12">
        <f t="shared" si="25"/>
        <v>36.704678720000004</v>
      </c>
      <c r="T133" s="12">
        <f t="shared" si="24"/>
        <v>-1.5868975955853486</v>
      </c>
    </row>
    <row r="134" spans="1:20" x14ac:dyDescent="0.2">
      <c r="A134" s="4">
        <v>40269</v>
      </c>
      <c r="B134" s="22">
        <f>Unit*Inputs!B242</f>
        <v>41.460068217</v>
      </c>
      <c r="D134" s="12">
        <f t="shared" si="26"/>
        <v>41.460068217</v>
      </c>
      <c r="E134" s="18">
        <f>Inputs!D242</f>
        <v>1.010689899810522</v>
      </c>
      <c r="F134" s="12">
        <f t="shared" si="27"/>
        <v>41.021551936724293</v>
      </c>
      <c r="G134" s="18">
        <f t="shared" si="34"/>
        <v>1</v>
      </c>
      <c r="H134" s="50">
        <f t="shared" si="35"/>
        <v>0.97612277725203567</v>
      </c>
      <c r="I134" s="18">
        <f t="shared" si="28"/>
        <v>1</v>
      </c>
      <c r="J134" s="12">
        <f t="shared" si="29"/>
        <v>41.021551936724293</v>
      </c>
      <c r="K134" s="12">
        <f t="shared" si="30"/>
        <v>42.879724857690405</v>
      </c>
      <c r="L134" s="49">
        <f>Trend!$M14</f>
        <v>-0.03</v>
      </c>
      <c r="M134" s="49">
        <f>Trend!$M34</f>
        <v>0.32</v>
      </c>
      <c r="N134" s="12">
        <f t="shared" si="33"/>
        <v>46.239582406516789</v>
      </c>
      <c r="O134" s="12">
        <f t="shared" si="31"/>
        <v>46.733878909722833</v>
      </c>
      <c r="P134" s="12"/>
      <c r="Q134" s="12"/>
      <c r="R134" s="12">
        <f t="shared" si="32"/>
        <v>46.239582406516789</v>
      </c>
      <c r="S134" s="12">
        <f t="shared" si="25"/>
        <v>41.460068217</v>
      </c>
      <c r="T134" s="12">
        <f t="shared" si="24"/>
        <v>4.7795141895167887</v>
      </c>
    </row>
    <row r="135" spans="1:20" x14ac:dyDescent="0.2">
      <c r="A135" s="4">
        <v>40299</v>
      </c>
      <c r="B135" s="22">
        <f>Unit*Inputs!B243</f>
        <v>51.963650398000006</v>
      </c>
      <c r="D135" s="12">
        <f t="shared" si="26"/>
        <v>51.963650398000006</v>
      </c>
      <c r="E135" s="18">
        <f>Inputs!D243</f>
        <v>0.9546810060210793</v>
      </c>
      <c r="F135" s="12">
        <f t="shared" si="27"/>
        <v>54.430380483397457</v>
      </c>
      <c r="G135" s="18">
        <f t="shared" si="34"/>
        <v>1</v>
      </c>
      <c r="H135" s="50">
        <f t="shared" si="35"/>
        <v>0.96475668456994579</v>
      </c>
      <c r="I135" s="18">
        <f t="shared" si="28"/>
        <v>1</v>
      </c>
      <c r="J135" s="12">
        <f t="shared" si="29"/>
        <v>54.430380483397457</v>
      </c>
      <c r="K135" s="12">
        <f t="shared" si="30"/>
        <v>46.339337131745147</v>
      </c>
      <c r="L135" s="49">
        <f>Trend!$M15</f>
        <v>-0.03</v>
      </c>
      <c r="M135" s="49">
        <f>Trend!$M35</f>
        <v>0</v>
      </c>
      <c r="N135" s="12">
        <f t="shared" si="33"/>
        <v>46.123983450500496</v>
      </c>
      <c r="O135" s="12">
        <f t="shared" si="31"/>
        <v>44.033690922223428</v>
      </c>
      <c r="P135" s="12"/>
      <c r="Q135" s="12"/>
      <c r="R135" s="12">
        <f t="shared" si="32"/>
        <v>46.123983450500496</v>
      </c>
      <c r="S135" s="12">
        <f t="shared" si="25"/>
        <v>51.963650398000006</v>
      </c>
      <c r="T135" s="12">
        <f t="shared" si="24"/>
        <v>-5.8396669474995093</v>
      </c>
    </row>
    <row r="136" spans="1:20" x14ac:dyDescent="0.2">
      <c r="A136" s="4">
        <v>40330</v>
      </c>
      <c r="B136" s="22">
        <f>Unit*Inputs!B244</f>
        <v>46.340412007000005</v>
      </c>
      <c r="D136" s="12">
        <f t="shared" si="26"/>
        <v>46.340412007000005</v>
      </c>
      <c r="E136" s="18">
        <f>Inputs!D244</f>
        <v>1.0636810357312874</v>
      </c>
      <c r="F136" s="12">
        <f t="shared" si="27"/>
        <v>43.566078975113705</v>
      </c>
      <c r="G136" s="18">
        <f t="shared" si="34"/>
        <v>1</v>
      </c>
      <c r="H136" s="50">
        <f t="shared" si="35"/>
        <v>0.93295607948832149</v>
      </c>
      <c r="I136" s="18">
        <f t="shared" si="28"/>
        <v>1</v>
      </c>
      <c r="J136" s="12">
        <f t="shared" si="29"/>
        <v>43.566078975113705</v>
      </c>
      <c r="K136" s="12">
        <f t="shared" si="30"/>
        <v>44.855021885655454</v>
      </c>
      <c r="L136" s="49">
        <f>Trend!$M16</f>
        <v>-0.03</v>
      </c>
      <c r="M136" s="49">
        <f>Trend!$M36</f>
        <v>0</v>
      </c>
      <c r="N136" s="12">
        <f t="shared" si="33"/>
        <v>46.008673491874248</v>
      </c>
      <c r="O136" s="12">
        <f t="shared" si="31"/>
        <v>48.938553472459425</v>
      </c>
      <c r="P136" s="12"/>
      <c r="Q136" s="12"/>
      <c r="R136" s="12">
        <f t="shared" si="32"/>
        <v>46.008673491874248</v>
      </c>
      <c r="S136" s="12">
        <f t="shared" si="25"/>
        <v>46.340412007000005</v>
      </c>
      <c r="T136" s="12">
        <f t="shared" si="24"/>
        <v>-0.33173851512575681</v>
      </c>
    </row>
    <row r="137" spans="1:20" x14ac:dyDescent="0.2">
      <c r="A137" s="4">
        <v>40360</v>
      </c>
      <c r="B137" s="22">
        <f>Unit*Inputs!B245</f>
        <v>37.254092281000005</v>
      </c>
      <c r="D137" s="12">
        <f t="shared" si="26"/>
        <v>37.254092281000005</v>
      </c>
      <c r="E137" s="18">
        <f>Inputs!D245</f>
        <v>1.0187452067170601</v>
      </c>
      <c r="F137" s="12">
        <f t="shared" si="27"/>
        <v>36.568606198455193</v>
      </c>
      <c r="G137" s="18">
        <f t="shared" si="34"/>
        <v>1</v>
      </c>
      <c r="H137" s="50">
        <f t="shared" si="35"/>
        <v>0.93392991939460834</v>
      </c>
      <c r="I137" s="18">
        <f t="shared" si="28"/>
        <v>1</v>
      </c>
      <c r="J137" s="12">
        <f t="shared" si="29"/>
        <v>36.568606198455193</v>
      </c>
      <c r="K137" s="12">
        <f t="shared" si="30"/>
        <v>37.394651408551027</v>
      </c>
      <c r="L137" s="49">
        <f>Trend!$M17</f>
        <v>-0.03</v>
      </c>
      <c r="M137" s="49">
        <f>Trend!$M37</f>
        <v>-0.28000000000000003</v>
      </c>
      <c r="N137" s="12">
        <f t="shared" si="33"/>
        <v>33.04342930186408</v>
      </c>
      <c r="O137" s="12">
        <f t="shared" si="31"/>
        <v>33.662835214768087</v>
      </c>
      <c r="P137" s="12"/>
      <c r="Q137" s="12"/>
      <c r="R137" s="12">
        <f t="shared" si="32"/>
        <v>33.04342930186408</v>
      </c>
      <c r="S137" s="12">
        <f t="shared" si="25"/>
        <v>37.254092281000005</v>
      </c>
      <c r="T137" s="12">
        <f t="shared" si="24"/>
        <v>-4.2106629791359254</v>
      </c>
    </row>
    <row r="138" spans="1:20" x14ac:dyDescent="0.2">
      <c r="A138" s="4">
        <v>40391</v>
      </c>
      <c r="B138" s="22">
        <f>Unit*Inputs!B246</f>
        <v>34.015332260000001</v>
      </c>
      <c r="D138" s="12">
        <f t="shared" si="26"/>
        <v>34.015332260000001</v>
      </c>
      <c r="E138" s="18">
        <f>Inputs!D246</f>
        <v>1.0613450248965339</v>
      </c>
      <c r="F138" s="12">
        <f t="shared" si="27"/>
        <v>32.049269052084185</v>
      </c>
      <c r="G138" s="18">
        <f t="shared" si="34"/>
        <v>1</v>
      </c>
      <c r="H138" s="50">
        <f t="shared" si="35"/>
        <v>0.92467384866109226</v>
      </c>
      <c r="I138" s="18">
        <f t="shared" si="28"/>
        <v>1</v>
      </c>
      <c r="J138" s="12">
        <f t="shared" si="29"/>
        <v>32.049269052084185</v>
      </c>
      <c r="K138" s="12">
        <f t="shared" si="30"/>
        <v>33.543697499963351</v>
      </c>
      <c r="L138" s="49">
        <f>Trend!$M18</f>
        <v>-0.03</v>
      </c>
      <c r="M138" s="49">
        <f>Trend!$M38</f>
        <v>0</v>
      </c>
      <c r="N138" s="12">
        <f t="shared" si="33"/>
        <v>32.96082072860942</v>
      </c>
      <c r="O138" s="12">
        <f t="shared" si="31"/>
        <v>34.982803096816156</v>
      </c>
      <c r="P138" s="12"/>
      <c r="Q138" s="12"/>
      <c r="R138" s="12">
        <f t="shared" si="32"/>
        <v>32.96082072860942</v>
      </c>
      <c r="S138" s="12">
        <f t="shared" si="25"/>
        <v>34.015332260000001</v>
      </c>
      <c r="T138" s="12">
        <f t="shared" si="24"/>
        <v>-1.0545115313905811</v>
      </c>
    </row>
    <row r="139" spans="1:20" x14ac:dyDescent="0.2">
      <c r="A139" s="4">
        <v>40422</v>
      </c>
      <c r="B139" s="22">
        <f>Unit*Inputs!B247</f>
        <v>32.435981539000004</v>
      </c>
      <c r="D139" s="12">
        <f t="shared" si="26"/>
        <v>32.435981539000004</v>
      </c>
      <c r="E139" s="18">
        <f>Inputs!D247</f>
        <v>1.013205929487075</v>
      </c>
      <c r="F139" s="12">
        <f t="shared" si="27"/>
        <v>32.013217249350667</v>
      </c>
      <c r="G139" s="18">
        <f t="shared" si="34"/>
        <v>1</v>
      </c>
      <c r="H139" s="50">
        <f t="shared" si="35"/>
        <v>0.96908429486836234</v>
      </c>
      <c r="I139" s="18">
        <f t="shared" si="28"/>
        <v>1</v>
      </c>
      <c r="J139" s="12">
        <f t="shared" si="29"/>
        <v>32.013217249350667</v>
      </c>
      <c r="K139" s="12">
        <f t="shared" si="30"/>
        <v>32.657368144186314</v>
      </c>
      <c r="L139" s="49">
        <f>Trend!$M19</f>
        <v>-0.03</v>
      </c>
      <c r="M139" s="49">
        <f>Trend!$M39</f>
        <v>0</v>
      </c>
      <c r="N139" s="12">
        <f t="shared" si="33"/>
        <v>32.878418676787895</v>
      </c>
      <c r="O139" s="12">
        <f t="shared" si="31"/>
        <v>33.312608755480085</v>
      </c>
      <c r="P139" s="12"/>
      <c r="Q139" s="12"/>
      <c r="R139" s="12">
        <f t="shared" si="32"/>
        <v>32.878418676787895</v>
      </c>
      <c r="S139" s="12">
        <f t="shared" si="25"/>
        <v>32.435981539000004</v>
      </c>
      <c r="T139" s="12">
        <f t="shared" si="24"/>
        <v>0.44243713778789129</v>
      </c>
    </row>
    <row r="140" spans="1:20" x14ac:dyDescent="0.2">
      <c r="A140" s="4">
        <v>40452</v>
      </c>
      <c r="B140" s="22">
        <f>Unit*Inputs!B248</f>
        <v>33.795239459000001</v>
      </c>
      <c r="D140" s="12">
        <f t="shared" si="26"/>
        <v>33.795239459000001</v>
      </c>
      <c r="E140" s="18">
        <f>Inputs!D248</f>
        <v>0.99662695487510933</v>
      </c>
      <c r="F140" s="12">
        <f t="shared" si="27"/>
        <v>33.909618131124091</v>
      </c>
      <c r="G140" s="18">
        <f t="shared" si="34"/>
        <v>1</v>
      </c>
      <c r="H140" s="50">
        <f t="shared" si="35"/>
        <v>1.0001341906588057</v>
      </c>
      <c r="I140" s="18">
        <f t="shared" si="28"/>
        <v>1</v>
      </c>
      <c r="J140" s="12">
        <f t="shared" si="29"/>
        <v>33.909618131124091</v>
      </c>
      <c r="K140" s="12">
        <f t="shared" si="30"/>
        <v>33.263509433437036</v>
      </c>
      <c r="L140" s="49">
        <f>Trend!$M20</f>
        <v>-0.03</v>
      </c>
      <c r="M140" s="49">
        <f>Trend!$M40</f>
        <v>0</v>
      </c>
      <c r="N140" s="12">
        <f t="shared" si="33"/>
        <v>32.796222630095926</v>
      </c>
      <c r="O140" s="12">
        <f t="shared" si="31"/>
        <v>32.685599491238655</v>
      </c>
      <c r="P140" s="12"/>
      <c r="Q140" s="12"/>
      <c r="R140" s="12">
        <f t="shared" si="32"/>
        <v>32.796222630095926</v>
      </c>
      <c r="S140" s="12">
        <f t="shared" si="25"/>
        <v>33.795239459000001</v>
      </c>
      <c r="T140" s="12">
        <f t="shared" si="24"/>
        <v>-0.99901682890407528</v>
      </c>
    </row>
    <row r="141" spans="1:20" x14ac:dyDescent="0.2">
      <c r="A141" s="4">
        <v>40483</v>
      </c>
      <c r="B141" s="22">
        <f>Unit*Inputs!B249</f>
        <v>33.243621249</v>
      </c>
      <c r="D141" s="12">
        <f t="shared" si="26"/>
        <v>33.243621249</v>
      </c>
      <c r="E141" s="18">
        <f>Inputs!D249</f>
        <v>0.98157324526611522</v>
      </c>
      <c r="F141" s="12">
        <f t="shared" si="27"/>
        <v>33.867692919836351</v>
      </c>
      <c r="G141" s="18">
        <f t="shared" si="34"/>
        <v>1</v>
      </c>
      <c r="H141" s="50">
        <f t="shared" si="35"/>
        <v>1.0519864648852775</v>
      </c>
      <c r="I141" s="18">
        <f t="shared" si="28"/>
        <v>1</v>
      </c>
      <c r="J141" s="12">
        <f t="shared" si="29"/>
        <v>33.867692919836351</v>
      </c>
      <c r="K141" s="12">
        <f t="shared" si="30"/>
        <v>33.840089795962903</v>
      </c>
      <c r="L141" s="49">
        <f>Trend!$M21</f>
        <v>-0.03</v>
      </c>
      <c r="M141" s="49">
        <f>Trend!$M41</f>
        <v>0</v>
      </c>
      <c r="N141" s="12">
        <f t="shared" si="33"/>
        <v>32.714232073520691</v>
      </c>
      <c r="O141" s="12">
        <f t="shared" si="31"/>
        <v>32.111414942794539</v>
      </c>
      <c r="P141" s="12"/>
      <c r="Q141" s="12"/>
      <c r="R141" s="12">
        <f t="shared" si="32"/>
        <v>32.714232073520691</v>
      </c>
      <c r="S141" s="12">
        <f t="shared" si="25"/>
        <v>33.243621249</v>
      </c>
      <c r="T141" s="12">
        <f t="shared" si="24"/>
        <v>-0.52938917547930942</v>
      </c>
    </row>
    <row r="142" spans="1:20" x14ac:dyDescent="0.2">
      <c r="A142" s="4">
        <v>40513</v>
      </c>
      <c r="B142" s="22">
        <f>Unit*Inputs!B250</f>
        <v>31.224261220000002</v>
      </c>
      <c r="D142" s="12">
        <f t="shared" si="26"/>
        <v>31.224261220000002</v>
      </c>
      <c r="E142" s="18">
        <f>Inputs!D250</f>
        <v>0.92535636348838401</v>
      </c>
      <c r="F142" s="12">
        <f t="shared" si="27"/>
        <v>33.742958336928282</v>
      </c>
      <c r="G142" s="18">
        <f t="shared" si="34"/>
        <v>1</v>
      </c>
      <c r="H142" s="50">
        <f t="shared" si="35"/>
        <v>1.1545742907833405</v>
      </c>
      <c r="I142" s="18">
        <f t="shared" si="28"/>
        <v>1</v>
      </c>
      <c r="J142" s="12">
        <f t="shared" si="29"/>
        <v>33.742958336928282</v>
      </c>
      <c r="K142" s="12">
        <f t="shared" si="30"/>
        <v>33.592002652136983</v>
      </c>
      <c r="L142" s="49">
        <f>Trend!$M22</f>
        <v>-0.03</v>
      </c>
      <c r="M142" s="49">
        <f>Trend!$M42</f>
        <v>0</v>
      </c>
      <c r="N142" s="12">
        <f t="shared" si="33"/>
        <v>32.632446493336893</v>
      </c>
      <c r="O142" s="12">
        <f t="shared" si="31"/>
        <v>30.196642018803495</v>
      </c>
      <c r="P142" s="12"/>
      <c r="Q142" s="12"/>
      <c r="R142" s="12">
        <f t="shared" si="32"/>
        <v>32.632446493336893</v>
      </c>
      <c r="S142" s="12">
        <f t="shared" si="25"/>
        <v>31.224261220000002</v>
      </c>
      <c r="T142" s="12">
        <f t="shared" si="24"/>
        <v>1.4081852733368905</v>
      </c>
    </row>
    <row r="143" spans="1:20" x14ac:dyDescent="0.2">
      <c r="A143" s="4">
        <v>40544</v>
      </c>
      <c r="B143" s="22">
        <f>Unit*Inputs!B251</f>
        <v>32.872255678000002</v>
      </c>
      <c r="D143" s="12">
        <f t="shared" si="26"/>
        <v>32.872255678000002</v>
      </c>
      <c r="E143" s="18">
        <f>Inputs!D251</f>
        <v>0.99116243421408945</v>
      </c>
      <c r="F143" s="12">
        <f t="shared" si="27"/>
        <v>33.165356699646317</v>
      </c>
      <c r="G143" s="18">
        <f t="shared" si="34"/>
        <v>1</v>
      </c>
      <c r="H143" s="50">
        <f t="shared" si="35"/>
        <v>1.058635486168473</v>
      </c>
      <c r="I143" s="18">
        <f t="shared" si="28"/>
        <v>1</v>
      </c>
      <c r="J143" s="12">
        <f t="shared" si="29"/>
        <v>33.165356699646317</v>
      </c>
      <c r="K143" s="12">
        <f t="shared" si="30"/>
        <v>32.915714874655137</v>
      </c>
      <c r="L143" s="49">
        <f>Trend!$N11</f>
        <v>-0.03</v>
      </c>
      <c r="M143" s="49">
        <f>Trend!$N31</f>
        <v>0</v>
      </c>
      <c r="N143" s="12">
        <f t="shared" si="33"/>
        <v>32.550865377103555</v>
      </c>
      <c r="O143" s="12">
        <f t="shared" si="31"/>
        <v>32.263194962945086</v>
      </c>
      <c r="P143" s="12"/>
      <c r="Q143" s="12"/>
      <c r="R143" s="12">
        <f t="shared" si="32"/>
        <v>32.550865377103555</v>
      </c>
      <c r="S143" s="12">
        <f t="shared" si="25"/>
        <v>32.872255678000002</v>
      </c>
      <c r="T143" s="12">
        <f t="shared" si="24"/>
        <v>-0.32139030089644649</v>
      </c>
    </row>
    <row r="144" spans="1:20" x14ac:dyDescent="0.2">
      <c r="A144" s="4">
        <v>40575</v>
      </c>
      <c r="B144" s="22">
        <f>Unit*Inputs!B252</f>
        <v>29.293741402000002</v>
      </c>
      <c r="D144" s="12">
        <f t="shared" si="26"/>
        <v>29.293741402000002</v>
      </c>
      <c r="E144" s="18">
        <f>Inputs!D252</f>
        <v>0.92006338743058758</v>
      </c>
      <c r="F144" s="12">
        <f t="shared" si="27"/>
        <v>31.838829587390805</v>
      </c>
      <c r="G144" s="18">
        <f t="shared" si="34"/>
        <v>1</v>
      </c>
      <c r="H144" s="50">
        <f t="shared" si="35"/>
        <v>1.0331083284671718</v>
      </c>
      <c r="I144" s="18">
        <f t="shared" si="28"/>
        <v>1</v>
      </c>
      <c r="J144" s="12">
        <f t="shared" si="29"/>
        <v>31.838829587390805</v>
      </c>
      <c r="K144" s="12">
        <f t="shared" si="30"/>
        <v>32.324289262797883</v>
      </c>
      <c r="L144" s="49">
        <f>Trend!$N12</f>
        <v>-0.03</v>
      </c>
      <c r="M144" s="49">
        <f>Trend!$N32</f>
        <v>0</v>
      </c>
      <c r="N144" s="12">
        <f t="shared" si="33"/>
        <v>32.469488213660796</v>
      </c>
      <c r="O144" s="12">
        <f t="shared" si="31"/>
        <v>29.873987313998288</v>
      </c>
      <c r="P144" s="12"/>
      <c r="Q144" s="12"/>
      <c r="R144" s="12">
        <f t="shared" si="32"/>
        <v>32.469488213660796</v>
      </c>
      <c r="S144" s="12">
        <f t="shared" si="25"/>
        <v>29.293741402000002</v>
      </c>
      <c r="T144" s="12">
        <f t="shared" si="24"/>
        <v>3.1757468116607939</v>
      </c>
    </row>
    <row r="145" spans="1:20" x14ac:dyDescent="0.2">
      <c r="A145" s="4">
        <v>40603</v>
      </c>
      <c r="B145" s="22">
        <f>Unit*Inputs!B253</f>
        <v>35.639520246000004</v>
      </c>
      <c r="D145" s="12">
        <f t="shared" si="26"/>
        <v>35.639520246000004</v>
      </c>
      <c r="E145" s="18">
        <f>Inputs!D253</f>
        <v>1.114826091419745</v>
      </c>
      <c r="F145" s="12">
        <f t="shared" si="27"/>
        <v>31.968681501356528</v>
      </c>
      <c r="G145" s="18">
        <f t="shared" si="34"/>
        <v>1</v>
      </c>
      <c r="H145" s="50">
        <f t="shared" si="35"/>
        <v>1.0000376348025648</v>
      </c>
      <c r="I145" s="18">
        <f t="shared" si="28"/>
        <v>1</v>
      </c>
      <c r="J145" s="12">
        <f t="shared" si="29"/>
        <v>31.968681501356528</v>
      </c>
      <c r="K145" s="12">
        <f t="shared" si="30"/>
        <v>30.541153157728331</v>
      </c>
      <c r="L145" s="49">
        <f>Trend!$N13</f>
        <v>-0.03</v>
      </c>
      <c r="M145" s="49">
        <f>Trend!$N33</f>
        <v>0</v>
      </c>
      <c r="N145" s="12">
        <f t="shared" si="33"/>
        <v>32.388314493126643</v>
      </c>
      <c r="O145" s="12">
        <f t="shared" si="31"/>
        <v>36.107338054045854</v>
      </c>
      <c r="P145" s="12"/>
      <c r="Q145" s="12"/>
      <c r="R145" s="12">
        <f t="shared" si="32"/>
        <v>32.388314493126643</v>
      </c>
      <c r="S145" s="12">
        <f t="shared" si="25"/>
        <v>35.639520246000004</v>
      </c>
      <c r="T145" s="12">
        <f t="shared" si="24"/>
        <v>-3.2512057528733607</v>
      </c>
    </row>
    <row r="146" spans="1:20" x14ac:dyDescent="0.2">
      <c r="A146" s="4">
        <v>40634</v>
      </c>
      <c r="B146" s="22">
        <f>Unit*Inputs!B254</f>
        <v>26.609823463000001</v>
      </c>
      <c r="D146" s="12">
        <f t="shared" si="26"/>
        <v>26.609823463000001</v>
      </c>
      <c r="E146" s="18">
        <f>Inputs!D254</f>
        <v>0.956639086873182</v>
      </c>
      <c r="F146" s="12">
        <f t="shared" si="27"/>
        <v>27.815948384437657</v>
      </c>
      <c r="G146" s="18">
        <f t="shared" si="34"/>
        <v>1</v>
      </c>
      <c r="H146" s="50">
        <f t="shared" si="35"/>
        <v>0.97612277725203567</v>
      </c>
      <c r="I146" s="18">
        <f t="shared" si="28"/>
        <v>1</v>
      </c>
      <c r="J146" s="12">
        <f t="shared" si="29"/>
        <v>27.815948384437657</v>
      </c>
      <c r="K146" s="12">
        <f t="shared" si="30"/>
        <v>29.445179165937958</v>
      </c>
      <c r="L146" s="49">
        <f>Trend!$N14</f>
        <v>-0.03</v>
      </c>
      <c r="M146" s="49">
        <f>Trend!$N34</f>
        <v>-0.11</v>
      </c>
      <c r="N146" s="12">
        <f t="shared" si="33"/>
        <v>28.753535899135503</v>
      </c>
      <c r="O146" s="12">
        <f t="shared" si="31"/>
        <v>27.506756326924247</v>
      </c>
      <c r="P146" s="12"/>
      <c r="Q146" s="12"/>
      <c r="R146" s="12">
        <f t="shared" si="32"/>
        <v>28.753535899135503</v>
      </c>
      <c r="S146" s="12">
        <f t="shared" si="25"/>
        <v>26.609823463000001</v>
      </c>
      <c r="T146" s="12">
        <f t="shared" si="24"/>
        <v>2.1437124361355018</v>
      </c>
    </row>
    <row r="147" spans="1:20" x14ac:dyDescent="0.2">
      <c r="A147" s="4">
        <v>40664</v>
      </c>
      <c r="B147" s="22">
        <f>Unit*Inputs!B255</f>
        <v>28.704234993</v>
      </c>
      <c r="D147" s="12">
        <f t="shared" si="26"/>
        <v>28.704234993</v>
      </c>
      <c r="E147" s="18">
        <f>Inputs!D255</f>
        <v>1.0053703154752169</v>
      </c>
      <c r="F147" s="12">
        <f t="shared" si="27"/>
        <v>28.550907612019682</v>
      </c>
      <c r="G147" s="18">
        <f t="shared" si="34"/>
        <v>1</v>
      </c>
      <c r="H147" s="50">
        <f t="shared" si="35"/>
        <v>0.96475668456994579</v>
      </c>
      <c r="I147" s="18">
        <f t="shared" si="28"/>
        <v>1</v>
      </c>
      <c r="J147" s="12">
        <f t="shared" si="29"/>
        <v>28.550907612019682</v>
      </c>
      <c r="K147" s="12">
        <f t="shared" si="30"/>
        <v>28.79812440840649</v>
      </c>
      <c r="L147" s="49">
        <f>Trend!$N15</f>
        <v>-0.03</v>
      </c>
      <c r="M147" s="49">
        <f>Trend!$N35</f>
        <v>0</v>
      </c>
      <c r="N147" s="12">
        <f t="shared" si="33"/>
        <v>28.681652059387666</v>
      </c>
      <c r="O147" s="12">
        <f t="shared" si="31"/>
        <v>28.835681579296985</v>
      </c>
      <c r="P147" s="12"/>
      <c r="Q147" s="12"/>
      <c r="R147" s="12">
        <f t="shared" si="32"/>
        <v>28.681652059387666</v>
      </c>
      <c r="S147" s="12">
        <f t="shared" si="25"/>
        <v>28.704234993</v>
      </c>
      <c r="T147" s="12">
        <f t="shared" si="24"/>
        <v>-2.2582933612333989E-2</v>
      </c>
    </row>
    <row r="148" spans="1:20" x14ac:dyDescent="0.2">
      <c r="A148" s="4">
        <v>40695</v>
      </c>
      <c r="B148" s="22">
        <f>Unit*Inputs!B256</f>
        <v>31.901730440000001</v>
      </c>
      <c r="D148" s="12">
        <f t="shared" si="26"/>
        <v>31.901730440000001</v>
      </c>
      <c r="E148" s="18">
        <f>Inputs!D256</f>
        <v>1.0624165227167914</v>
      </c>
      <c r="F148" s="12">
        <f t="shared" si="27"/>
        <v>30.027517228762125</v>
      </c>
      <c r="G148" s="18">
        <f t="shared" si="34"/>
        <v>1</v>
      </c>
      <c r="H148" s="50">
        <f t="shared" si="35"/>
        <v>0.93295607948832149</v>
      </c>
      <c r="I148" s="18">
        <f t="shared" si="28"/>
        <v>1</v>
      </c>
      <c r="J148" s="12">
        <f t="shared" si="29"/>
        <v>30.027517228762125</v>
      </c>
      <c r="K148" s="12">
        <f t="shared" si="30"/>
        <v>28.616960715786004</v>
      </c>
      <c r="L148" s="49">
        <f>Trend!$N16</f>
        <v>-0.03</v>
      </c>
      <c r="M148" s="49">
        <f>Trend!$N36</f>
        <v>0</v>
      </c>
      <c r="N148" s="12">
        <f t="shared" si="33"/>
        <v>28.609947929239198</v>
      </c>
      <c r="O148" s="12">
        <f t="shared" si="31"/>
        <v>30.395681394090776</v>
      </c>
      <c r="P148" s="12"/>
      <c r="Q148" s="12"/>
      <c r="R148" s="12">
        <f t="shared" si="32"/>
        <v>28.609947929239198</v>
      </c>
      <c r="S148" s="12">
        <f t="shared" si="25"/>
        <v>31.901730440000001</v>
      </c>
      <c r="T148" s="12">
        <f t="shared" si="24"/>
        <v>-3.2917825107608039</v>
      </c>
    </row>
    <row r="149" spans="1:20" x14ac:dyDescent="0.2">
      <c r="A149" s="4">
        <v>40725</v>
      </c>
      <c r="B149" s="22">
        <f>Unit*Inputs!B257</f>
        <v>26.212731249000001</v>
      </c>
      <c r="D149" s="12">
        <f t="shared" si="26"/>
        <v>26.212731249000001</v>
      </c>
      <c r="E149" s="18">
        <f>Inputs!D257</f>
        <v>0.96114299325273256</v>
      </c>
      <c r="F149" s="12">
        <f t="shared" si="27"/>
        <v>27.272457306576197</v>
      </c>
      <c r="G149" s="18">
        <f t="shared" si="34"/>
        <v>1</v>
      </c>
      <c r="H149" s="50">
        <f t="shared" si="35"/>
        <v>0.93392991939460834</v>
      </c>
      <c r="I149" s="18">
        <f t="shared" si="28"/>
        <v>1</v>
      </c>
      <c r="J149" s="12">
        <f t="shared" si="29"/>
        <v>27.272457306576197</v>
      </c>
      <c r="K149" s="12">
        <f t="shared" si="30"/>
        <v>33.641635304109847</v>
      </c>
      <c r="L149" s="49">
        <f>Trend!$N17</f>
        <v>-0.03</v>
      </c>
      <c r="M149" s="49">
        <f>Trend!$N37</f>
        <v>0</v>
      </c>
      <c r="N149" s="12">
        <f t="shared" si="33"/>
        <v>28.5384230594161</v>
      </c>
      <c r="O149" s="12">
        <f t="shared" si="31"/>
        <v>27.429505362039997</v>
      </c>
      <c r="P149" s="12"/>
      <c r="Q149" s="12"/>
      <c r="R149" s="12">
        <f t="shared" si="32"/>
        <v>28.5384230594161</v>
      </c>
      <c r="S149" s="12">
        <f t="shared" si="25"/>
        <v>26.212731249000001</v>
      </c>
      <c r="T149" s="12">
        <f t="shared" si="24"/>
        <v>2.3256918104160995</v>
      </c>
    </row>
    <row r="150" spans="1:20" x14ac:dyDescent="0.2">
      <c r="A150" s="4">
        <v>40756</v>
      </c>
      <c r="B150" s="22">
        <f>Unit*Inputs!B258</f>
        <v>48.450443359000005</v>
      </c>
      <c r="D150" s="12">
        <f t="shared" si="26"/>
        <v>48.450443359000005</v>
      </c>
      <c r="E150" s="18">
        <f>Inputs!D258</f>
        <v>1.1106136291724662</v>
      </c>
      <c r="F150" s="12">
        <f t="shared" si="27"/>
        <v>43.624931376991213</v>
      </c>
      <c r="G150" s="18">
        <f t="shared" si="34"/>
        <v>1</v>
      </c>
      <c r="H150" s="50">
        <f t="shared" si="35"/>
        <v>0.92467384866109226</v>
      </c>
      <c r="I150" s="18">
        <f t="shared" si="28"/>
        <v>1</v>
      </c>
      <c r="J150" s="12">
        <f t="shared" si="29"/>
        <v>43.624931376991213</v>
      </c>
      <c r="K150" s="12">
        <f t="shared" si="30"/>
        <v>35.225198102010289</v>
      </c>
      <c r="L150" s="49">
        <f>Trend!$N18</f>
        <v>-0.03</v>
      </c>
      <c r="M150" s="49">
        <f>Trend!$N38</f>
        <v>0.55000000000000004</v>
      </c>
      <c r="N150" s="12">
        <f t="shared" si="33"/>
        <v>44.123969352739721</v>
      </c>
      <c r="O150" s="12">
        <f t="shared" si="31"/>
        <v>49.004681736340935</v>
      </c>
      <c r="P150" s="12"/>
      <c r="Q150" s="12"/>
      <c r="R150" s="12">
        <f t="shared" si="32"/>
        <v>44.123969352739721</v>
      </c>
      <c r="S150" s="12">
        <f t="shared" si="25"/>
        <v>48.450443359000005</v>
      </c>
      <c r="T150" s="12">
        <f t="shared" si="24"/>
        <v>-4.326474006260284</v>
      </c>
    </row>
    <row r="151" spans="1:20" x14ac:dyDescent="0.2">
      <c r="A151" s="4">
        <v>40787</v>
      </c>
      <c r="B151" s="22">
        <f>Unit*Inputs!B259</f>
        <v>35.241369472000002</v>
      </c>
      <c r="D151" s="12">
        <f t="shared" si="26"/>
        <v>35.241369472000002</v>
      </c>
      <c r="E151" s="18">
        <f>Inputs!D259</f>
        <v>1.0133176465331317</v>
      </c>
      <c r="F151" s="12">
        <f t="shared" si="27"/>
        <v>34.77820562246346</v>
      </c>
      <c r="G151" s="18">
        <f t="shared" si="34"/>
        <v>1</v>
      </c>
      <c r="H151" s="50">
        <f t="shared" si="35"/>
        <v>0.96908429486836234</v>
      </c>
      <c r="I151" s="18">
        <f t="shared" si="28"/>
        <v>1</v>
      </c>
      <c r="J151" s="12">
        <f t="shared" si="29"/>
        <v>34.77820562246346</v>
      </c>
      <c r="K151" s="12">
        <f t="shared" si="30"/>
        <v>37.646927779161622</v>
      </c>
      <c r="L151" s="49">
        <f>Trend!$N19</f>
        <v>-0.03</v>
      </c>
      <c r="M151" s="49">
        <f>Trend!$N39</f>
        <v>-0.22</v>
      </c>
      <c r="N151" s="12">
        <f t="shared" si="33"/>
        <v>34.330654354899139</v>
      </c>
      <c r="O151" s="12">
        <f t="shared" si="31"/>
        <v>34.787857874848804</v>
      </c>
      <c r="P151" s="12"/>
      <c r="Q151" s="12"/>
      <c r="R151" s="12">
        <f t="shared" si="32"/>
        <v>34.330654354899139</v>
      </c>
      <c r="S151" s="12">
        <f t="shared" si="25"/>
        <v>35.241369472000002</v>
      </c>
      <c r="T151" s="12">
        <f t="shared" ref="T151:T190" si="36">IF(D151=0,0,R151-D151)</f>
        <v>-0.91071511710086384</v>
      </c>
    </row>
    <row r="152" spans="1:20" x14ac:dyDescent="0.2">
      <c r="A152" s="4">
        <v>40817</v>
      </c>
      <c r="B152" s="22">
        <f>Unit*Inputs!B260</f>
        <v>34.277196833000005</v>
      </c>
      <c r="D152" s="12">
        <f t="shared" si="26"/>
        <v>34.277196833000005</v>
      </c>
      <c r="E152" s="18">
        <f>Inputs!D260</f>
        <v>0.99245896774548314</v>
      </c>
      <c r="F152" s="12">
        <f t="shared" si="27"/>
        <v>34.537646338030186</v>
      </c>
      <c r="G152" s="18">
        <f t="shared" si="34"/>
        <v>1</v>
      </c>
      <c r="H152" s="50">
        <f t="shared" si="35"/>
        <v>1.0001341906588057</v>
      </c>
      <c r="I152" s="18">
        <f t="shared" si="28"/>
        <v>1</v>
      </c>
      <c r="J152" s="12">
        <f t="shared" si="29"/>
        <v>34.537646338030186</v>
      </c>
      <c r="K152" s="12">
        <f t="shared" si="30"/>
        <v>32.987013629648558</v>
      </c>
      <c r="L152" s="49">
        <f>Trend!$N20</f>
        <v>-0.03</v>
      </c>
      <c r="M152" s="49">
        <f>Trend!$N40</f>
        <v>0</v>
      </c>
      <c r="N152" s="12">
        <f t="shared" si="33"/>
        <v>34.244827719011894</v>
      </c>
      <c r="O152" s="12">
        <f t="shared" si="31"/>
        <v>33.986586368632452</v>
      </c>
      <c r="P152" s="12"/>
      <c r="Q152" s="12"/>
      <c r="R152" s="12">
        <f t="shared" si="32"/>
        <v>34.244827719011894</v>
      </c>
      <c r="S152" s="12">
        <f t="shared" si="25"/>
        <v>34.277196833000005</v>
      </c>
      <c r="T152" s="12">
        <f t="shared" si="36"/>
        <v>-3.2369113988110598E-2</v>
      </c>
    </row>
    <row r="153" spans="1:20" x14ac:dyDescent="0.2">
      <c r="A153" s="4">
        <v>40848</v>
      </c>
      <c r="B153" s="22">
        <f>Unit*Inputs!B261</f>
        <v>29.219173196000003</v>
      </c>
      <c r="D153" s="12">
        <f t="shared" si="26"/>
        <v>29.219173196000003</v>
      </c>
      <c r="E153" s="18">
        <f>Inputs!D261</f>
        <v>0.98562951534968446</v>
      </c>
      <c r="F153" s="12">
        <f t="shared" si="27"/>
        <v>29.645188928452029</v>
      </c>
      <c r="G153" s="18">
        <f t="shared" si="34"/>
        <v>1</v>
      </c>
      <c r="H153" s="50">
        <f t="shared" si="35"/>
        <v>1.0519864648852775</v>
      </c>
      <c r="I153" s="18">
        <f t="shared" si="28"/>
        <v>1</v>
      </c>
      <c r="J153" s="12">
        <f t="shared" si="29"/>
        <v>29.645188928452029</v>
      </c>
      <c r="K153" s="12">
        <f t="shared" si="30"/>
        <v>30.721671973141298</v>
      </c>
      <c r="L153" s="49">
        <f>Trend!$N21</f>
        <v>-0.03</v>
      </c>
      <c r="M153" s="49">
        <f>Trend!$N41</f>
        <v>-0.1</v>
      </c>
      <c r="N153" s="12">
        <f t="shared" si="33"/>
        <v>30.743294084742931</v>
      </c>
      <c r="O153" s="12">
        <f t="shared" si="31"/>
        <v>30.301498048997995</v>
      </c>
      <c r="P153" s="12"/>
      <c r="Q153" s="12"/>
      <c r="R153" s="12">
        <f t="shared" si="32"/>
        <v>30.743294084742931</v>
      </c>
      <c r="S153" s="12">
        <f t="shared" si="25"/>
        <v>29.219173196000003</v>
      </c>
      <c r="T153" s="12">
        <f t="shared" si="36"/>
        <v>1.5241208887429281</v>
      </c>
    </row>
    <row r="154" spans="1:20" x14ac:dyDescent="0.2">
      <c r="A154" s="4">
        <v>40878</v>
      </c>
      <c r="B154" s="22">
        <f>Unit*Inputs!B262</f>
        <v>25.445277771000001</v>
      </c>
      <c r="D154" s="12">
        <f t="shared" si="26"/>
        <v>25.445277771000001</v>
      </c>
      <c r="E154" s="18">
        <f>Inputs!D262</f>
        <v>0.90933862827181133</v>
      </c>
      <c r="F154" s="12">
        <f t="shared" si="27"/>
        <v>27.982180652941675</v>
      </c>
      <c r="G154" s="18">
        <f t="shared" si="34"/>
        <v>1</v>
      </c>
      <c r="H154" s="50">
        <f t="shared" si="35"/>
        <v>1.1545742907833405</v>
      </c>
      <c r="I154" s="18">
        <f t="shared" si="28"/>
        <v>1</v>
      </c>
      <c r="J154" s="12">
        <f t="shared" si="29"/>
        <v>27.982180652941675</v>
      </c>
      <c r="K154" s="12">
        <f t="shared" si="30"/>
        <v>27.400526829877435</v>
      </c>
      <c r="L154" s="49">
        <f>Trend!$N22</f>
        <v>-0.03</v>
      </c>
      <c r="M154" s="49">
        <f>Trend!$N42</f>
        <v>-0.17499999999999999</v>
      </c>
      <c r="N154" s="12">
        <f t="shared" si="33"/>
        <v>25.299809575863137</v>
      </c>
      <c r="O154" s="12">
        <f t="shared" si="31"/>
        <v>23.00609413525342</v>
      </c>
      <c r="P154" s="12"/>
      <c r="Q154" s="12"/>
      <c r="R154" s="12">
        <f t="shared" si="32"/>
        <v>25.299809575863137</v>
      </c>
      <c r="S154" s="12">
        <f t="shared" si="25"/>
        <v>25.445277771000001</v>
      </c>
      <c r="T154" s="12">
        <f t="shared" si="36"/>
        <v>-0.14546819513686415</v>
      </c>
    </row>
    <row r="155" spans="1:20" x14ac:dyDescent="0.2">
      <c r="A155" s="4">
        <v>40909</v>
      </c>
      <c r="B155" s="22">
        <f>Unit*Inputs!B263</f>
        <v>24.347363291000001</v>
      </c>
      <c r="D155" s="12">
        <f t="shared" si="26"/>
        <v>24.347363291000001</v>
      </c>
      <c r="E155" s="18">
        <f>Inputs!D263</f>
        <v>0.99076887481410225</v>
      </c>
      <c r="F155" s="12">
        <f t="shared" si="27"/>
        <v>24.574210908238605</v>
      </c>
      <c r="G155" s="18">
        <f t="shared" si="34"/>
        <v>1</v>
      </c>
      <c r="H155" s="50">
        <f t="shared" si="35"/>
        <v>1.058635486168473</v>
      </c>
      <c r="I155" s="18">
        <f t="shared" si="28"/>
        <v>1</v>
      </c>
      <c r="J155" s="12">
        <f t="shared" si="29"/>
        <v>24.574210908238605</v>
      </c>
      <c r="K155" s="12">
        <f t="shared" si="30"/>
        <v>25.669480087515453</v>
      </c>
      <c r="L155" s="49">
        <f>Trend!$O11</f>
        <v>-0.03</v>
      </c>
      <c r="M155" s="49">
        <f>Trend!$O31</f>
        <v>0</v>
      </c>
      <c r="N155" s="12">
        <f t="shared" si="33"/>
        <v>25.23656005192348</v>
      </c>
      <c r="O155" s="12">
        <f t="shared" si="31"/>
        <v>25.003598206822748</v>
      </c>
      <c r="P155" s="12"/>
      <c r="Q155" s="12"/>
      <c r="R155" s="12">
        <f t="shared" si="32"/>
        <v>25.23656005192348</v>
      </c>
      <c r="S155" s="12">
        <f t="shared" si="25"/>
        <v>24.347363291000001</v>
      </c>
      <c r="T155" s="12">
        <f t="shared" si="36"/>
        <v>0.88919676092347899</v>
      </c>
    </row>
    <row r="156" spans="1:20" x14ac:dyDescent="0.2">
      <c r="A156" s="4">
        <v>40940</v>
      </c>
      <c r="B156" s="22">
        <f>Unit*Inputs!B264</f>
        <v>23.702153069000001</v>
      </c>
      <c r="D156" s="12">
        <f t="shared" si="26"/>
        <v>23.702153069000001</v>
      </c>
      <c r="E156" s="18">
        <f>Inputs!D264</f>
        <v>0.96933199170651985</v>
      </c>
      <c r="F156" s="12">
        <f t="shared" si="27"/>
        <v>24.452048701366078</v>
      </c>
      <c r="G156" s="18">
        <f t="shared" si="34"/>
        <v>1</v>
      </c>
      <c r="H156" s="50">
        <f t="shared" si="35"/>
        <v>1.0331083284671718</v>
      </c>
      <c r="I156" s="18">
        <f t="shared" si="28"/>
        <v>1</v>
      </c>
      <c r="J156" s="12">
        <f t="shared" si="29"/>
        <v>24.452048701366078</v>
      </c>
      <c r="K156" s="12">
        <f t="shared" si="30"/>
        <v>24.620387816400086</v>
      </c>
      <c r="L156" s="49">
        <f>Trend!$O12</f>
        <v>-0.03</v>
      </c>
      <c r="M156" s="49">
        <f>Trend!$O32</f>
        <v>0</v>
      </c>
      <c r="N156" s="12">
        <f t="shared" si="33"/>
        <v>25.173468651793673</v>
      </c>
      <c r="O156" s="12">
        <f t="shared" si="31"/>
        <v>24.401448506404801</v>
      </c>
      <c r="P156" s="12"/>
      <c r="Q156" s="12"/>
      <c r="R156" s="12">
        <f t="shared" si="32"/>
        <v>25.173468651793673</v>
      </c>
      <c r="S156" s="12">
        <f t="shared" si="25"/>
        <v>23.702153069000001</v>
      </c>
      <c r="T156" s="12">
        <f t="shared" si="36"/>
        <v>1.4713155827936717</v>
      </c>
    </row>
    <row r="157" spans="1:20" x14ac:dyDescent="0.2">
      <c r="A157" s="4">
        <v>40969</v>
      </c>
      <c r="B157" s="22">
        <f>Unit*Inputs!B265</f>
        <v>26.482454224000001</v>
      </c>
      <c r="D157" s="12">
        <f t="shared" si="26"/>
        <v>26.482454224000001</v>
      </c>
      <c r="E157" s="18">
        <f>Inputs!D265</f>
        <v>1.0663401153089085</v>
      </c>
      <c r="F157" s="12">
        <f t="shared" si="27"/>
        <v>24.834903839595576</v>
      </c>
      <c r="G157" s="18">
        <f t="shared" si="34"/>
        <v>1</v>
      </c>
      <c r="H157" s="50">
        <f t="shared" si="35"/>
        <v>1.0000376348025648</v>
      </c>
      <c r="I157" s="18">
        <f t="shared" si="28"/>
        <v>1</v>
      </c>
      <c r="J157" s="12">
        <f t="shared" si="29"/>
        <v>24.834903839595576</v>
      </c>
      <c r="K157" s="12">
        <f t="shared" si="30"/>
        <v>24.621086603971495</v>
      </c>
      <c r="L157" s="49">
        <f>Trend!$O13</f>
        <v>-0.03</v>
      </c>
      <c r="M157" s="49">
        <f>Trend!$O33</f>
        <v>0</v>
      </c>
      <c r="N157" s="12">
        <f t="shared" si="33"/>
        <v>25.110534980164189</v>
      </c>
      <c r="O157" s="12">
        <f t="shared" si="31"/>
        <v>26.776370766216662</v>
      </c>
      <c r="P157" s="12"/>
      <c r="Q157" s="12"/>
      <c r="R157" s="12">
        <f t="shared" si="32"/>
        <v>25.110534980164189</v>
      </c>
      <c r="S157" s="12">
        <f t="shared" si="25"/>
        <v>26.482454224000001</v>
      </c>
      <c r="T157" s="12">
        <f t="shared" si="36"/>
        <v>-1.3719192438358121</v>
      </c>
    </row>
    <row r="158" spans="1:20" x14ac:dyDescent="0.2">
      <c r="A158" s="4">
        <v>41000</v>
      </c>
      <c r="B158" s="22">
        <f>Unit*Inputs!B266</f>
        <v>23.408222414000001</v>
      </c>
      <c r="D158" s="12">
        <f t="shared" si="26"/>
        <v>23.408222414000001</v>
      </c>
      <c r="E158" s="18">
        <f>Inputs!D266</f>
        <v>0.95247109974355582</v>
      </c>
      <c r="F158" s="12">
        <f t="shared" si="27"/>
        <v>24.576307270952842</v>
      </c>
      <c r="G158" s="18">
        <f t="shared" si="34"/>
        <v>1</v>
      </c>
      <c r="H158" s="50">
        <f t="shared" si="35"/>
        <v>0.97612277725203567</v>
      </c>
      <c r="I158" s="18">
        <f t="shared" si="28"/>
        <v>1</v>
      </c>
      <c r="J158" s="12">
        <f t="shared" si="29"/>
        <v>24.576307270952842</v>
      </c>
      <c r="K158" s="12">
        <f t="shared" si="30"/>
        <v>25.272680393192505</v>
      </c>
      <c r="L158" s="49">
        <f>Trend!$O14</f>
        <v>-0.03</v>
      </c>
      <c r="M158" s="49">
        <f>Trend!$O34</f>
        <v>0</v>
      </c>
      <c r="N158" s="12">
        <f t="shared" si="33"/>
        <v>25.047758642713781</v>
      </c>
      <c r="O158" s="12">
        <f t="shared" si="31"/>
        <v>23.857266220536751</v>
      </c>
      <c r="P158" s="12"/>
      <c r="Q158" s="12"/>
      <c r="R158" s="12">
        <f t="shared" si="32"/>
        <v>25.047758642713781</v>
      </c>
      <c r="S158" s="12">
        <f t="shared" si="25"/>
        <v>23.408222414000001</v>
      </c>
      <c r="T158" s="12">
        <f t="shared" si="36"/>
        <v>1.63953622871378</v>
      </c>
    </row>
    <row r="159" spans="1:20" x14ac:dyDescent="0.2">
      <c r="A159" s="4">
        <v>41030</v>
      </c>
      <c r="B159" s="22">
        <f>Unit*Inputs!B267</f>
        <v>27.860248963</v>
      </c>
      <c r="D159" s="12">
        <f t="shared" si="26"/>
        <v>27.860248963</v>
      </c>
      <c r="E159" s="18">
        <f>Inputs!D267</f>
        <v>1.0550395064523677</v>
      </c>
      <c r="F159" s="12">
        <f t="shared" si="27"/>
        <v>26.406830069029098</v>
      </c>
      <c r="G159" s="18">
        <f t="shared" si="34"/>
        <v>1</v>
      </c>
      <c r="H159" s="50">
        <f t="shared" si="35"/>
        <v>0.96475668456994579</v>
      </c>
      <c r="I159" s="18">
        <f t="shared" si="28"/>
        <v>1</v>
      </c>
      <c r="J159" s="12">
        <f t="shared" si="29"/>
        <v>26.406830069029098</v>
      </c>
      <c r="K159" s="12">
        <f t="shared" si="30"/>
        <v>25.783277675308426</v>
      </c>
      <c r="L159" s="49">
        <f>Trend!$O15</f>
        <v>-0.03</v>
      </c>
      <c r="M159" s="49">
        <f>Trend!$O35</f>
        <v>0</v>
      </c>
      <c r="N159" s="12">
        <f t="shared" si="33"/>
        <v>24.985139246106996</v>
      </c>
      <c r="O159" s="12">
        <f t="shared" si="31"/>
        <v>26.360308978856406</v>
      </c>
      <c r="P159" s="12"/>
      <c r="Q159" s="12"/>
      <c r="R159" s="12">
        <f t="shared" si="32"/>
        <v>24.985139246106996</v>
      </c>
      <c r="S159" s="12">
        <f t="shared" si="25"/>
        <v>27.860248963</v>
      </c>
      <c r="T159" s="12">
        <f t="shared" si="36"/>
        <v>-2.8751097168930038</v>
      </c>
    </row>
    <row r="160" spans="1:20" x14ac:dyDescent="0.2">
      <c r="A160" s="4">
        <v>41061</v>
      </c>
      <c r="B160" s="22">
        <f>Unit*Inputs!B268</f>
        <v>26.812696751000001</v>
      </c>
      <c r="D160" s="12">
        <f t="shared" si="26"/>
        <v>26.812696751000001</v>
      </c>
      <c r="E160" s="18">
        <f>Inputs!D268</f>
        <v>1.0169153188692668</v>
      </c>
      <c r="F160" s="12">
        <f t="shared" si="27"/>
        <v>26.366695685943348</v>
      </c>
      <c r="G160" s="18">
        <f t="shared" si="34"/>
        <v>1</v>
      </c>
      <c r="H160" s="50">
        <f t="shared" si="35"/>
        <v>0.93295607948832149</v>
      </c>
      <c r="I160" s="18">
        <f t="shared" si="28"/>
        <v>1</v>
      </c>
      <c r="J160" s="12">
        <f t="shared" si="29"/>
        <v>26.366695685943348</v>
      </c>
      <c r="K160" s="12">
        <f t="shared" si="30"/>
        <v>25.771762583526549</v>
      </c>
      <c r="L160" s="49">
        <f>Trend!$O16</f>
        <v>-0.03</v>
      </c>
      <c r="M160" s="49">
        <f>Trend!$O36</f>
        <v>0</v>
      </c>
      <c r="N160" s="12">
        <f t="shared" si="33"/>
        <v>24.922676397991729</v>
      </c>
      <c r="O160" s="12">
        <f t="shared" si="31"/>
        <v>25.344251416339308</v>
      </c>
      <c r="P160" s="12"/>
      <c r="Q160" s="12"/>
      <c r="R160" s="12">
        <f t="shared" si="32"/>
        <v>24.922676397991729</v>
      </c>
      <c r="S160" s="12">
        <f t="shared" si="25"/>
        <v>26.812696751000001</v>
      </c>
      <c r="T160" s="12">
        <f t="shared" si="36"/>
        <v>-1.8900203530082713</v>
      </c>
    </row>
    <row r="161" spans="1:20" x14ac:dyDescent="0.2">
      <c r="A161" s="4">
        <v>41091</v>
      </c>
      <c r="B161" s="22">
        <f>Unit*Inputs!B269</f>
        <v>23.607406124000001</v>
      </c>
      <c r="D161" s="12">
        <f t="shared" si="26"/>
        <v>23.607406124000001</v>
      </c>
      <c r="E161" s="18">
        <f>Inputs!D269</f>
        <v>0.96192792221787327</v>
      </c>
      <c r="F161" s="12">
        <f t="shared" si="27"/>
        <v>24.5417619956072</v>
      </c>
      <c r="G161" s="18">
        <f t="shared" si="34"/>
        <v>1</v>
      </c>
      <c r="H161" s="50">
        <f t="shared" si="35"/>
        <v>0.93392991939460834</v>
      </c>
      <c r="I161" s="18">
        <f t="shared" si="28"/>
        <v>1</v>
      </c>
      <c r="J161" s="12">
        <f t="shared" si="29"/>
        <v>24.5417619956072</v>
      </c>
      <c r="K161" s="12">
        <f t="shared" si="30"/>
        <v>23.659192130329501</v>
      </c>
      <c r="L161" s="49">
        <f>Trend!$O17</f>
        <v>-0.03</v>
      </c>
      <c r="M161" s="49">
        <f>Trend!$O37</f>
        <v>0</v>
      </c>
      <c r="N161" s="12">
        <f t="shared" si="33"/>
        <v>24.860369706996753</v>
      </c>
      <c r="O161" s="12">
        <f t="shared" si="31"/>
        <v>23.913883777819546</v>
      </c>
      <c r="P161" s="12"/>
      <c r="Q161" s="12"/>
      <c r="R161" s="12">
        <f t="shared" si="32"/>
        <v>24.860369706996753</v>
      </c>
      <c r="S161" s="12">
        <f t="shared" si="25"/>
        <v>23.607406124000001</v>
      </c>
      <c r="T161" s="12">
        <f t="shared" si="36"/>
        <v>1.2529635829967525</v>
      </c>
    </row>
    <row r="162" spans="1:20" x14ac:dyDescent="0.2">
      <c r="A162" s="4">
        <v>41122</v>
      </c>
      <c r="B162" s="22">
        <f>Unit*Inputs!B270</f>
        <v>22.290327400000002</v>
      </c>
      <c r="D162" s="12">
        <f t="shared" si="26"/>
        <v>22.290327400000002</v>
      </c>
      <c r="E162" s="18">
        <f>Inputs!D270</f>
        <v>1.1106779387137444</v>
      </c>
      <c r="F162" s="12">
        <f t="shared" si="27"/>
        <v>20.069118709437966</v>
      </c>
      <c r="G162" s="18">
        <f t="shared" si="34"/>
        <v>1</v>
      </c>
      <c r="H162" s="50">
        <f t="shared" si="35"/>
        <v>0.92467384866109226</v>
      </c>
      <c r="I162" s="18">
        <f t="shared" si="28"/>
        <v>1</v>
      </c>
      <c r="J162" s="12">
        <f t="shared" si="29"/>
        <v>20.069118709437966</v>
      </c>
      <c r="K162" s="12">
        <f t="shared" si="30"/>
        <v>22.858603073645725</v>
      </c>
      <c r="L162" s="49">
        <f>Trend!$O18</f>
        <v>-0.03</v>
      </c>
      <c r="M162" s="49">
        <f>Trend!$O38</f>
        <v>-0.08</v>
      </c>
      <c r="N162" s="12">
        <f t="shared" si="33"/>
        <v>22.814361280110923</v>
      </c>
      <c r="O162" s="12">
        <f t="shared" si="31"/>
        <v>25.339407759664262</v>
      </c>
      <c r="P162" s="12"/>
      <c r="Q162" s="12"/>
      <c r="R162" s="12">
        <f t="shared" si="32"/>
        <v>22.814361280110923</v>
      </c>
      <c r="S162" s="12">
        <f t="shared" si="25"/>
        <v>22.290327400000002</v>
      </c>
      <c r="T162" s="12">
        <f t="shared" si="36"/>
        <v>0.52403388011092034</v>
      </c>
    </row>
    <row r="163" spans="1:20" x14ac:dyDescent="0.2">
      <c r="A163" s="4">
        <v>41153</v>
      </c>
      <c r="B163" s="22">
        <f>Unit*Inputs!B271</f>
        <v>22.034393190000003</v>
      </c>
      <c r="D163" s="12">
        <f t="shared" si="26"/>
        <v>22.034393190000003</v>
      </c>
      <c r="E163" s="18">
        <f>Inputs!D271</f>
        <v>0.91944330964259713</v>
      </c>
      <c r="F163" s="12">
        <f t="shared" si="27"/>
        <v>23.964928515892009</v>
      </c>
      <c r="G163" s="18">
        <f t="shared" si="34"/>
        <v>1</v>
      </c>
      <c r="H163" s="50">
        <f t="shared" si="35"/>
        <v>0.96908429486836234</v>
      </c>
      <c r="I163" s="18">
        <f t="shared" si="28"/>
        <v>1</v>
      </c>
      <c r="J163" s="12">
        <f t="shared" si="29"/>
        <v>23.964928515892009</v>
      </c>
      <c r="K163" s="12">
        <f t="shared" si="30"/>
        <v>21.429064823259903</v>
      </c>
      <c r="L163" s="49">
        <f>Trend!$O19</f>
        <v>-0.03</v>
      </c>
      <c r="M163" s="49">
        <f>Trend!$O39</f>
        <v>0</v>
      </c>
      <c r="N163" s="12">
        <f t="shared" si="33"/>
        <v>22.757325376910646</v>
      </c>
      <c r="O163" s="12">
        <f t="shared" si="31"/>
        <v>20.924070563160189</v>
      </c>
      <c r="P163" s="12"/>
      <c r="Q163" s="12"/>
      <c r="R163" s="12">
        <f t="shared" si="32"/>
        <v>22.757325376910646</v>
      </c>
      <c r="S163" s="12">
        <f t="shared" ref="S163:S226" si="37">IF(D163=0,Q163,D163)</f>
        <v>22.034393190000003</v>
      </c>
      <c r="T163" s="12">
        <f t="shared" si="36"/>
        <v>0.72293218691064354</v>
      </c>
    </row>
    <row r="164" spans="1:20" x14ac:dyDescent="0.2">
      <c r="A164" s="4">
        <v>41183</v>
      </c>
      <c r="B164" s="22">
        <f>Unit*Inputs!B272</f>
        <v>22.082518140000001</v>
      </c>
      <c r="D164" s="12">
        <f t="shared" ref="D164:D227" si="38">B164+C164</f>
        <v>22.082518140000001</v>
      </c>
      <c r="E164" s="18">
        <f>Inputs!D272</f>
        <v>1.0903252651783089</v>
      </c>
      <c r="F164" s="12">
        <f t="shared" ref="F164:F227" si="39">D164/E164</f>
        <v>20.253147244449742</v>
      </c>
      <c r="G164" s="18">
        <f t="shared" si="34"/>
        <v>1</v>
      </c>
      <c r="H164" s="50">
        <f t="shared" si="35"/>
        <v>1.0001341906588057</v>
      </c>
      <c r="I164" s="18">
        <f t="shared" ref="I164:I227" si="40">IF(I$8=1,G164,H164)</f>
        <v>1</v>
      </c>
      <c r="J164" s="12">
        <f t="shared" ref="J164:J202" si="41">F164/I164</f>
        <v>20.253147244449742</v>
      </c>
      <c r="K164" s="12">
        <f t="shared" ref="K164:K202" si="42">AVERAGE(J163:J165)</f>
        <v>22.444306181487509</v>
      </c>
      <c r="L164" s="49">
        <f>Trend!$O20</f>
        <v>-0.03</v>
      </c>
      <c r="M164" s="49">
        <f>Trend!$O40</f>
        <v>0</v>
      </c>
      <c r="N164" s="12">
        <f t="shared" si="33"/>
        <v>22.700432063468369</v>
      </c>
      <c r="O164" s="12">
        <f t="shared" ref="O164:O199" si="43">N164*E164*I164</f>
        <v>24.750854609263335</v>
      </c>
      <c r="P164" s="12"/>
      <c r="Q164" s="12"/>
      <c r="R164" s="12">
        <f t="shared" ref="R164:R227" si="44">IF(P164=0,N164,P164)</f>
        <v>22.700432063468369</v>
      </c>
      <c r="S164" s="12">
        <f t="shared" si="37"/>
        <v>22.082518140000001</v>
      </c>
      <c r="T164" s="12">
        <f t="shared" si="36"/>
        <v>0.61791392346836815</v>
      </c>
    </row>
    <row r="165" spans="1:20" x14ac:dyDescent="0.2">
      <c r="A165" s="4">
        <v>41214</v>
      </c>
      <c r="B165" s="22">
        <f>Unit*Inputs!B273</f>
        <v>22.804371975000002</v>
      </c>
      <c r="D165" s="12">
        <f t="shared" si="38"/>
        <v>22.804371975000002</v>
      </c>
      <c r="E165" s="18">
        <f>Inputs!D273</f>
        <v>0.98656833567849</v>
      </c>
      <c r="F165" s="12">
        <f t="shared" si="39"/>
        <v>23.114842784120789</v>
      </c>
      <c r="G165" s="18">
        <f t="shared" si="34"/>
        <v>1</v>
      </c>
      <c r="H165" s="50">
        <f t="shared" si="35"/>
        <v>1.0519864648852775</v>
      </c>
      <c r="I165" s="18">
        <f t="shared" si="40"/>
        <v>1</v>
      </c>
      <c r="J165" s="12">
        <f t="shared" si="41"/>
        <v>23.114842784120789</v>
      </c>
      <c r="K165" s="12">
        <f t="shared" si="42"/>
        <v>22.690066666403968</v>
      </c>
      <c r="L165" s="49">
        <f>Trend!$O21</f>
        <v>-0.03</v>
      </c>
      <c r="M165" s="49">
        <f>Trend!$O41</f>
        <v>0</v>
      </c>
      <c r="N165" s="12">
        <f t="shared" ref="N165:N199" si="45">N164*(1+L165/12)*(1+M165)</f>
        <v>22.6436809833097</v>
      </c>
      <c r="O165" s="12">
        <f t="shared" si="43"/>
        <v>22.339538661338526</v>
      </c>
      <c r="P165" s="12"/>
      <c r="Q165" s="12"/>
      <c r="R165" s="12">
        <f t="shared" si="44"/>
        <v>22.6436809833097</v>
      </c>
      <c r="S165" s="12">
        <f t="shared" si="37"/>
        <v>22.804371975000002</v>
      </c>
      <c r="T165" s="12">
        <f t="shared" si="36"/>
        <v>-0.1606909916903021</v>
      </c>
    </row>
    <row r="166" spans="1:20" x14ac:dyDescent="0.2">
      <c r="A166" s="4">
        <v>41244</v>
      </c>
      <c r="B166" s="22">
        <f>Unit*Inputs!B274</f>
        <v>21.363351211000001</v>
      </c>
      <c r="D166" s="12">
        <f t="shared" si="38"/>
        <v>21.363351211000001</v>
      </c>
      <c r="E166" s="18">
        <f>Inputs!D274</f>
        <v>0.8648356254922287</v>
      </c>
      <c r="F166" s="12">
        <f t="shared" si="39"/>
        <v>24.702209970641373</v>
      </c>
      <c r="G166" s="18">
        <f t="shared" si="34"/>
        <v>1</v>
      </c>
      <c r="H166" s="50">
        <f t="shared" si="35"/>
        <v>1.1545742907833405</v>
      </c>
      <c r="I166" s="18">
        <f t="shared" si="40"/>
        <v>1</v>
      </c>
      <c r="J166" s="12">
        <f t="shared" si="41"/>
        <v>24.702209970641373</v>
      </c>
      <c r="K166" s="12">
        <f t="shared" si="42"/>
        <v>23.277285516108069</v>
      </c>
      <c r="L166" s="49">
        <f>Trend!$O22</f>
        <v>-0.03</v>
      </c>
      <c r="M166" s="49">
        <f>Trend!$O42</f>
        <v>0</v>
      </c>
      <c r="N166" s="12">
        <f t="shared" si="45"/>
        <v>22.587071780851428</v>
      </c>
      <c r="O166" s="12">
        <f t="shared" si="43"/>
        <v>19.534104351630514</v>
      </c>
      <c r="P166" s="12"/>
      <c r="Q166" s="12"/>
      <c r="R166" s="12">
        <f t="shared" si="44"/>
        <v>22.587071780851428</v>
      </c>
      <c r="S166" s="12">
        <f t="shared" si="37"/>
        <v>21.363351211000001</v>
      </c>
      <c r="T166" s="12">
        <f t="shared" si="36"/>
        <v>1.2237205698514266</v>
      </c>
    </row>
    <row r="167" spans="1:20" x14ac:dyDescent="0.2">
      <c r="A167" s="4">
        <v>41275</v>
      </c>
      <c r="B167" s="22">
        <f>Unit*Inputs!B275</f>
        <v>22.593938755</v>
      </c>
      <c r="D167" s="12">
        <f t="shared" si="38"/>
        <v>22.593938755</v>
      </c>
      <c r="E167" s="18">
        <f>Inputs!D275</f>
        <v>1.0263066147156539</v>
      </c>
      <c r="F167" s="12">
        <f t="shared" si="39"/>
        <v>22.014803793562049</v>
      </c>
      <c r="G167" s="18">
        <f t="shared" si="34"/>
        <v>1</v>
      </c>
      <c r="H167" s="50">
        <f t="shared" si="35"/>
        <v>1.058635486168473</v>
      </c>
      <c r="I167" s="18">
        <f t="shared" si="40"/>
        <v>1</v>
      </c>
      <c r="J167" s="12">
        <f t="shared" si="41"/>
        <v>22.014803793562049</v>
      </c>
      <c r="K167" s="12">
        <f t="shared" si="42"/>
        <v>22.991196098548524</v>
      </c>
      <c r="L167" s="49">
        <f>Trend!$P11</f>
        <v>-0.03</v>
      </c>
      <c r="M167" s="49">
        <f>Trend!$P31</f>
        <v>0</v>
      </c>
      <c r="N167" s="12">
        <f t="shared" si="45"/>
        <v>22.530604101399302</v>
      </c>
      <c r="O167" s="12">
        <f t="shared" si="43"/>
        <v>23.123308022805745</v>
      </c>
      <c r="P167" s="12"/>
      <c r="Q167" s="12"/>
      <c r="R167" s="12">
        <f t="shared" si="44"/>
        <v>22.530604101399302</v>
      </c>
      <c r="S167" s="12">
        <f t="shared" si="37"/>
        <v>22.593938755</v>
      </c>
      <c r="T167" s="12">
        <f t="shared" si="36"/>
        <v>-6.3334653600698232E-2</v>
      </c>
    </row>
    <row r="168" spans="1:20" x14ac:dyDescent="0.2">
      <c r="A168" s="4">
        <v>41306</v>
      </c>
      <c r="B168" s="22">
        <f>Unit*Inputs!B276</f>
        <v>20.477459356000001</v>
      </c>
      <c r="D168" s="12">
        <f t="shared" si="38"/>
        <v>20.477459356000001</v>
      </c>
      <c r="E168" s="18">
        <f>Inputs!D276</f>
        <v>0.92006338743058758</v>
      </c>
      <c r="F168" s="12">
        <f t="shared" si="39"/>
        <v>22.256574531442144</v>
      </c>
      <c r="G168" s="18">
        <f t="shared" si="34"/>
        <v>1</v>
      </c>
      <c r="H168" s="50">
        <f t="shared" si="35"/>
        <v>1.0331083284671718</v>
      </c>
      <c r="I168" s="18">
        <f t="shared" si="40"/>
        <v>1</v>
      </c>
      <c r="J168" s="12">
        <f t="shared" si="41"/>
        <v>22.256574531442144</v>
      </c>
      <c r="K168" s="12">
        <f t="shared" si="42"/>
        <v>22.221546042720387</v>
      </c>
      <c r="L168" s="49">
        <f>Trend!$P12</f>
        <v>-0.03</v>
      </c>
      <c r="M168" s="49">
        <f>Trend!$P32</f>
        <v>0</v>
      </c>
      <c r="N168" s="12">
        <f t="shared" si="45"/>
        <v>22.474277591145803</v>
      </c>
      <c r="O168" s="12">
        <f t="shared" si="43"/>
        <v>20.677759970564953</v>
      </c>
      <c r="P168" s="12"/>
      <c r="Q168" s="12"/>
      <c r="R168" s="12">
        <f t="shared" si="44"/>
        <v>22.474277591145803</v>
      </c>
      <c r="S168" s="12">
        <f t="shared" si="37"/>
        <v>20.477459356000001</v>
      </c>
      <c r="T168" s="12">
        <f t="shared" si="36"/>
        <v>1.9968182351458026</v>
      </c>
    </row>
    <row r="169" spans="1:20" x14ac:dyDescent="0.2">
      <c r="A169" s="4">
        <v>41334</v>
      </c>
      <c r="B169" s="22">
        <f>Unit*Inputs!B277</f>
        <v>21.531315067000001</v>
      </c>
      <c r="D169" s="12">
        <f t="shared" si="38"/>
        <v>21.531315067000001</v>
      </c>
      <c r="E169" s="18">
        <f>Inputs!D277</f>
        <v>0.96150874219592442</v>
      </c>
      <c r="F169" s="12">
        <f t="shared" si="39"/>
        <v>22.393259803156958</v>
      </c>
      <c r="G169" s="18">
        <f t="shared" si="34"/>
        <v>1</v>
      </c>
      <c r="H169" s="50">
        <f t="shared" si="35"/>
        <v>1.0000376348025648</v>
      </c>
      <c r="I169" s="18">
        <f t="shared" si="40"/>
        <v>1</v>
      </c>
      <c r="J169" s="12">
        <f t="shared" si="41"/>
        <v>22.393259803156958</v>
      </c>
      <c r="K169" s="12">
        <f t="shared" si="42"/>
        <v>22.273834090593152</v>
      </c>
      <c r="L169" s="49">
        <f>Trend!$P13</f>
        <v>-0.03</v>
      </c>
      <c r="M169" s="49">
        <f>Trend!$P33</f>
        <v>0</v>
      </c>
      <c r="N169" s="12">
        <f t="shared" si="45"/>
        <v>22.41809189716794</v>
      </c>
      <c r="O169" s="12">
        <f t="shared" si="43"/>
        <v>21.55519134247859</v>
      </c>
      <c r="P169" s="12"/>
      <c r="Q169" s="12"/>
      <c r="R169" s="12">
        <f t="shared" si="44"/>
        <v>22.41809189716794</v>
      </c>
      <c r="S169" s="12">
        <f t="shared" si="37"/>
        <v>21.531315067000001</v>
      </c>
      <c r="T169" s="12">
        <f t="shared" si="36"/>
        <v>0.88677683016793907</v>
      </c>
    </row>
    <row r="170" spans="1:20" x14ac:dyDescent="0.2">
      <c r="A170" s="4">
        <v>41365</v>
      </c>
      <c r="B170" s="22">
        <f>Unit*Inputs!B278</f>
        <v>23.423821078000003</v>
      </c>
      <c r="D170" s="12">
        <f t="shared" si="38"/>
        <v>23.423821078000003</v>
      </c>
      <c r="E170" s="18">
        <f>Inputs!D278</f>
        <v>1.0564753695737918</v>
      </c>
      <c r="F170" s="12">
        <f t="shared" si="39"/>
        <v>22.171667937180352</v>
      </c>
      <c r="G170" s="18">
        <f t="shared" si="34"/>
        <v>1</v>
      </c>
      <c r="H170" s="50">
        <f t="shared" si="35"/>
        <v>0.97612277725203567</v>
      </c>
      <c r="I170" s="18">
        <f t="shared" si="40"/>
        <v>1</v>
      </c>
      <c r="J170" s="12">
        <f t="shared" si="41"/>
        <v>22.171667937180352</v>
      </c>
      <c r="K170" s="12">
        <f t="shared" si="42"/>
        <v>22.151247737163274</v>
      </c>
      <c r="L170" s="49">
        <f>Trend!$P14</f>
        <v>-0.03</v>
      </c>
      <c r="M170" s="49">
        <f>Trend!$P34</f>
        <v>0</v>
      </c>
      <c r="N170" s="12">
        <f t="shared" si="45"/>
        <v>22.362046667425023</v>
      </c>
      <c r="O170" s="12">
        <f t="shared" si="43"/>
        <v>23.62495151739423</v>
      </c>
      <c r="P170" s="12"/>
      <c r="Q170" s="12"/>
      <c r="R170" s="12">
        <f t="shared" si="44"/>
        <v>22.362046667425023</v>
      </c>
      <c r="S170" s="12">
        <f t="shared" si="37"/>
        <v>23.423821078000003</v>
      </c>
      <c r="T170" s="12">
        <f t="shared" si="36"/>
        <v>-1.06177441057498</v>
      </c>
    </row>
    <row r="171" spans="1:20" x14ac:dyDescent="0.2">
      <c r="A171" s="4">
        <v>41395</v>
      </c>
      <c r="B171" s="22">
        <f>Unit*Inputs!B279</f>
        <v>23.110695875000001</v>
      </c>
      <c r="D171" s="12">
        <f t="shared" si="38"/>
        <v>23.110695875000001</v>
      </c>
      <c r="E171" s="18">
        <f>Inputs!D279</f>
        <v>1.0558221346174634</v>
      </c>
      <c r="F171" s="12">
        <f t="shared" si="39"/>
        <v>21.888815471152508</v>
      </c>
      <c r="G171" s="18">
        <f t="shared" si="34"/>
        <v>1</v>
      </c>
      <c r="H171" s="50">
        <f t="shared" si="35"/>
        <v>0.96475668456994579</v>
      </c>
      <c r="I171" s="18">
        <f t="shared" si="40"/>
        <v>1</v>
      </c>
      <c r="J171" s="12">
        <f t="shared" si="41"/>
        <v>21.888815471152508</v>
      </c>
      <c r="K171" s="12">
        <f t="shared" si="42"/>
        <v>23.353910168023265</v>
      </c>
      <c r="L171" s="49">
        <f>Trend!$P15</f>
        <v>-0.03</v>
      </c>
      <c r="M171" s="49">
        <f>Trend!$P35</f>
        <v>0</v>
      </c>
      <c r="N171" s="12">
        <f t="shared" si="45"/>
        <v>22.306141550756461</v>
      </c>
      <c r="O171" s="12">
        <f t="shared" si="43"/>
        <v>23.551317987198981</v>
      </c>
      <c r="P171" s="12"/>
      <c r="Q171" s="12"/>
      <c r="R171" s="12">
        <f t="shared" si="44"/>
        <v>22.306141550756461</v>
      </c>
      <c r="S171" s="12">
        <f t="shared" si="37"/>
        <v>23.110695875000001</v>
      </c>
      <c r="T171" s="12">
        <f t="shared" si="36"/>
        <v>-0.80455432424354001</v>
      </c>
    </row>
    <row r="172" spans="1:20" x14ac:dyDescent="0.2">
      <c r="A172" s="4">
        <v>41426</v>
      </c>
      <c r="B172" s="22">
        <f>Unit*Inputs!B280</f>
        <v>25.157116545000001</v>
      </c>
      <c r="D172" s="12">
        <f t="shared" si="38"/>
        <v>25.157116545000001</v>
      </c>
      <c r="E172" s="18">
        <f>Inputs!D280</f>
        <v>0.96753499754727756</v>
      </c>
      <c r="F172" s="12">
        <f t="shared" si="39"/>
        <v>26.001247095736943</v>
      </c>
      <c r="G172" s="18">
        <f t="shared" si="34"/>
        <v>1</v>
      </c>
      <c r="H172" s="50">
        <f t="shared" si="35"/>
        <v>0.93295607948832149</v>
      </c>
      <c r="I172" s="18">
        <f t="shared" si="40"/>
        <v>1</v>
      </c>
      <c r="J172" s="12">
        <f t="shared" si="41"/>
        <v>26.001247095736943</v>
      </c>
      <c r="K172" s="12">
        <f t="shared" si="42"/>
        <v>22.793063205589078</v>
      </c>
      <c r="L172" s="49">
        <f>Trend!$P16</f>
        <v>-0.03</v>
      </c>
      <c r="M172" s="49">
        <f>Trend!$P36</f>
        <v>0.11</v>
      </c>
      <c r="N172" s="12">
        <f t="shared" si="45"/>
        <v>24.697917578536327</v>
      </c>
      <c r="O172" s="12">
        <f t="shared" si="43"/>
        <v>23.89609962377201</v>
      </c>
      <c r="P172" s="12"/>
      <c r="Q172" s="12"/>
      <c r="R172" s="12">
        <f t="shared" si="44"/>
        <v>24.697917578536327</v>
      </c>
      <c r="S172" s="12">
        <f t="shared" si="37"/>
        <v>25.157116545000001</v>
      </c>
      <c r="T172" s="12">
        <f t="shared" si="36"/>
        <v>-0.4591989664636742</v>
      </c>
    </row>
    <row r="173" spans="1:20" x14ac:dyDescent="0.2">
      <c r="A173" s="4">
        <v>41456</v>
      </c>
      <c r="B173" s="22">
        <f>Unit*Inputs!B281</f>
        <v>20.97647989</v>
      </c>
      <c r="D173" s="12">
        <f t="shared" si="38"/>
        <v>20.97647989</v>
      </c>
      <c r="E173" s="18">
        <f>Inputs!D281</f>
        <v>1.0237859250389647</v>
      </c>
      <c r="F173" s="12">
        <f t="shared" si="39"/>
        <v>20.489127049877784</v>
      </c>
      <c r="G173" s="18">
        <f t="shared" si="34"/>
        <v>1</v>
      </c>
      <c r="H173" s="50">
        <f t="shared" si="35"/>
        <v>0.93392991939460834</v>
      </c>
      <c r="I173" s="18">
        <f t="shared" si="40"/>
        <v>1</v>
      </c>
      <c r="J173" s="12">
        <f t="shared" si="41"/>
        <v>20.489127049877784</v>
      </c>
      <c r="K173" s="12">
        <f t="shared" si="42"/>
        <v>21.807223814816322</v>
      </c>
      <c r="L173" s="49">
        <f>Trend!$P17</f>
        <v>-0.03</v>
      </c>
      <c r="M173" s="49">
        <f>Trend!$P37</f>
        <v>-0.15</v>
      </c>
      <c r="N173" s="12">
        <f t="shared" si="45"/>
        <v>20.940746866901488</v>
      </c>
      <c r="O173" s="12">
        <f t="shared" si="43"/>
        <v>21.438841902137543</v>
      </c>
      <c r="P173" s="12"/>
      <c r="Q173" s="12"/>
      <c r="R173" s="12">
        <f t="shared" si="44"/>
        <v>20.940746866901488</v>
      </c>
      <c r="S173" s="12">
        <f t="shared" si="37"/>
        <v>20.97647989</v>
      </c>
      <c r="T173" s="12">
        <f t="shared" si="36"/>
        <v>-3.5733023098512007E-2</v>
      </c>
    </row>
    <row r="174" spans="1:20" x14ac:dyDescent="0.2">
      <c r="A174" s="4">
        <v>41487</v>
      </c>
      <c r="B174" s="22">
        <f>Unit*Inputs!B282</f>
        <v>20.093855666</v>
      </c>
      <c r="D174" s="12">
        <f t="shared" si="38"/>
        <v>20.093855666</v>
      </c>
      <c r="E174" s="18">
        <f>Inputs!D282</f>
        <v>1.0614093344378124</v>
      </c>
      <c r="F174" s="12">
        <f t="shared" si="39"/>
        <v>18.931297298834235</v>
      </c>
      <c r="G174" s="18">
        <f t="shared" si="34"/>
        <v>1</v>
      </c>
      <c r="H174" s="50">
        <f t="shared" si="35"/>
        <v>0.92467384866109226</v>
      </c>
      <c r="I174" s="18">
        <f t="shared" si="40"/>
        <v>1</v>
      </c>
      <c r="J174" s="12">
        <f t="shared" si="41"/>
        <v>18.931297298834235</v>
      </c>
      <c r="K174" s="12">
        <f t="shared" si="42"/>
        <v>20.404339786166126</v>
      </c>
      <c r="L174" s="49">
        <f>Trend!$P18</f>
        <v>-0.02</v>
      </c>
      <c r="M174" s="49">
        <f>Trend!$P38</f>
        <v>0</v>
      </c>
      <c r="N174" s="12">
        <f t="shared" si="45"/>
        <v>20.905845622123319</v>
      </c>
      <c r="O174" s="12">
        <f t="shared" si="43"/>
        <v>22.189659687637565</v>
      </c>
      <c r="P174" s="12"/>
      <c r="Q174" s="12"/>
      <c r="R174" s="12">
        <f t="shared" si="44"/>
        <v>20.905845622123319</v>
      </c>
      <c r="S174" s="12">
        <f t="shared" si="37"/>
        <v>20.093855666</v>
      </c>
      <c r="T174" s="12">
        <f t="shared" si="36"/>
        <v>0.8119899561233197</v>
      </c>
    </row>
    <row r="175" spans="1:20" x14ac:dyDescent="0.2">
      <c r="A175" s="4">
        <v>41518</v>
      </c>
      <c r="B175" s="22">
        <f>Unit*Inputs!B283</f>
        <v>21.022349770000002</v>
      </c>
      <c r="D175" s="12">
        <f t="shared" si="38"/>
        <v>21.022349770000002</v>
      </c>
      <c r="E175" s="18">
        <f>Inputs!D283</f>
        <v>0.96465564383496016</v>
      </c>
      <c r="F175" s="12">
        <f t="shared" si="39"/>
        <v>21.792595009786361</v>
      </c>
      <c r="G175" s="18">
        <f t="shared" si="34"/>
        <v>1</v>
      </c>
      <c r="H175" s="50">
        <f t="shared" si="35"/>
        <v>0.96908429486836234</v>
      </c>
      <c r="I175" s="18">
        <f t="shared" si="40"/>
        <v>1</v>
      </c>
      <c r="J175" s="12">
        <f t="shared" si="41"/>
        <v>21.792595009786361</v>
      </c>
      <c r="K175" s="12">
        <f t="shared" si="42"/>
        <v>20.512718828135341</v>
      </c>
      <c r="L175" s="49">
        <f>Trend!$P19</f>
        <v>-0.02</v>
      </c>
      <c r="M175" s="49">
        <f>Trend!$P39</f>
        <v>0</v>
      </c>
      <c r="N175" s="12">
        <f t="shared" si="45"/>
        <v>20.871002546086448</v>
      </c>
      <c r="O175" s="12">
        <f t="shared" si="43"/>
        <v>20.133330398576117</v>
      </c>
      <c r="P175" s="12"/>
      <c r="Q175" s="12"/>
      <c r="R175" s="12">
        <f t="shared" si="44"/>
        <v>20.871002546086448</v>
      </c>
      <c r="S175" s="12">
        <f t="shared" si="37"/>
        <v>21.022349770000002</v>
      </c>
      <c r="T175" s="12">
        <f t="shared" si="36"/>
        <v>-0.15134722391355382</v>
      </c>
    </row>
    <row r="176" spans="1:20" x14ac:dyDescent="0.2">
      <c r="A176" s="4">
        <v>41548</v>
      </c>
      <c r="B176" s="22">
        <f>Unit*Inputs!B284</f>
        <v>22.781997409000002</v>
      </c>
      <c r="D176" s="12">
        <f t="shared" si="38"/>
        <v>22.781997409000002</v>
      </c>
      <c r="E176" s="18">
        <f>Inputs!D284</f>
        <v>1.0945377274255874</v>
      </c>
      <c r="F176" s="12">
        <f t="shared" si="39"/>
        <v>20.814264175785432</v>
      </c>
      <c r="G176" s="18">
        <f t="shared" ref="G176:G239" si="46">G164</f>
        <v>1</v>
      </c>
      <c r="H176" s="50">
        <f t="shared" ref="H176:H239" si="47">H164</f>
        <v>1.0001341906588057</v>
      </c>
      <c r="I176" s="18">
        <f t="shared" si="40"/>
        <v>1</v>
      </c>
      <c r="J176" s="12">
        <f t="shared" si="41"/>
        <v>20.814264175785432</v>
      </c>
      <c r="K176" s="12">
        <f t="shared" si="42"/>
        <v>20.984655496028854</v>
      </c>
      <c r="L176" s="49">
        <f>Trend!$P20</f>
        <v>-0.02</v>
      </c>
      <c r="M176" s="49">
        <f>Trend!$P40</f>
        <v>0</v>
      </c>
      <c r="N176" s="12">
        <f t="shared" si="45"/>
        <v>20.83621754184297</v>
      </c>
      <c r="O176" s="12">
        <f t="shared" si="43"/>
        <v>22.806026196393965</v>
      </c>
      <c r="P176" s="12"/>
      <c r="Q176" s="12"/>
      <c r="R176" s="12">
        <f t="shared" si="44"/>
        <v>20.83621754184297</v>
      </c>
      <c r="S176" s="12">
        <f t="shared" si="37"/>
        <v>22.781997409000002</v>
      </c>
      <c r="T176" s="12">
        <f t="shared" si="36"/>
        <v>-1.9457798671570323</v>
      </c>
    </row>
    <row r="177" spans="1:20" x14ac:dyDescent="0.2">
      <c r="A177" s="4">
        <v>41579</v>
      </c>
      <c r="B177" s="22">
        <f>Unit*Inputs!B285</f>
        <v>18.970308171000003</v>
      </c>
      <c r="D177" s="12">
        <f t="shared" si="38"/>
        <v>18.970308171000003</v>
      </c>
      <c r="E177" s="18">
        <f>Inputs!D285</f>
        <v>0.93233440453992178</v>
      </c>
      <c r="F177" s="12">
        <f t="shared" si="39"/>
        <v>20.347107302514772</v>
      </c>
      <c r="G177" s="18">
        <f t="shared" si="46"/>
        <v>1</v>
      </c>
      <c r="H177" s="50">
        <f t="shared" si="47"/>
        <v>1.0519864648852775</v>
      </c>
      <c r="I177" s="18">
        <f t="shared" si="40"/>
        <v>1</v>
      </c>
      <c r="J177" s="12">
        <f t="shared" si="41"/>
        <v>20.347107302514772</v>
      </c>
      <c r="K177" s="12">
        <f t="shared" si="42"/>
        <v>21.400409554932086</v>
      </c>
      <c r="L177" s="49">
        <f>Trend!$P21</f>
        <v>-0.02</v>
      </c>
      <c r="M177" s="49">
        <f>Trend!$P41</f>
        <v>0</v>
      </c>
      <c r="N177" s="12">
        <f t="shared" si="45"/>
        <v>20.801490512606563</v>
      </c>
      <c r="O177" s="12">
        <f t="shared" si="43"/>
        <v>19.393945270613873</v>
      </c>
      <c r="P177" s="12"/>
      <c r="Q177" s="12"/>
      <c r="R177" s="12">
        <f t="shared" si="44"/>
        <v>20.801490512606563</v>
      </c>
      <c r="S177" s="12">
        <f t="shared" si="37"/>
        <v>18.970308171000003</v>
      </c>
      <c r="T177" s="12">
        <f t="shared" si="36"/>
        <v>1.83118234160656</v>
      </c>
    </row>
    <row r="178" spans="1:20" x14ac:dyDescent="0.2">
      <c r="A178" s="4">
        <v>41609</v>
      </c>
      <c r="B178" s="22">
        <f>Unit*Inputs!B286</f>
        <v>20.517773031000001</v>
      </c>
      <c r="D178" s="12">
        <f t="shared" si="38"/>
        <v>20.517773031000001</v>
      </c>
      <c r="E178" s="18">
        <f>Inputs!D286</f>
        <v>0.89053386333599849</v>
      </c>
      <c r="F178" s="12">
        <f t="shared" si="39"/>
        <v>23.039857186496054</v>
      </c>
      <c r="G178" s="18">
        <f t="shared" si="46"/>
        <v>1</v>
      </c>
      <c r="H178" s="50">
        <f t="shared" si="47"/>
        <v>1.1545742907833405</v>
      </c>
      <c r="I178" s="18">
        <f t="shared" si="40"/>
        <v>1</v>
      </c>
      <c r="J178" s="12">
        <f t="shared" si="41"/>
        <v>23.039857186496054</v>
      </c>
      <c r="K178" s="12">
        <f t="shared" si="42"/>
        <v>21.364225105321818</v>
      </c>
      <c r="L178" s="49">
        <f>Trend!$P22</f>
        <v>-0.02</v>
      </c>
      <c r="M178" s="49">
        <f>Trend!$P42</f>
        <v>0</v>
      </c>
      <c r="N178" s="12">
        <f t="shared" si="45"/>
        <v>20.766821361752218</v>
      </c>
      <c r="O178" s="12">
        <f t="shared" si="43"/>
        <v>18.493557656489742</v>
      </c>
      <c r="P178" s="12"/>
      <c r="Q178" s="12"/>
      <c r="R178" s="12">
        <f t="shared" si="44"/>
        <v>20.766821361752218</v>
      </c>
      <c r="S178" s="12">
        <f t="shared" si="37"/>
        <v>20.517773031000001</v>
      </c>
      <c r="T178" s="12">
        <f t="shared" si="36"/>
        <v>0.24904833075221688</v>
      </c>
    </row>
    <row r="179" spans="1:20" x14ac:dyDescent="0.2">
      <c r="A179" s="4">
        <v>41640</v>
      </c>
      <c r="B179" s="22">
        <f>Unit*Inputs!B287</f>
        <v>21.392875492000002</v>
      </c>
      <c r="D179" s="12">
        <f t="shared" si="38"/>
        <v>21.392875492000002</v>
      </c>
      <c r="E179" s="18">
        <f>Inputs!D287</f>
        <v>1.0331872047662729</v>
      </c>
      <c r="F179" s="12">
        <f t="shared" si="39"/>
        <v>20.705710826954626</v>
      </c>
      <c r="G179" s="18">
        <f t="shared" si="46"/>
        <v>1</v>
      </c>
      <c r="H179" s="50">
        <f t="shared" si="47"/>
        <v>1.058635486168473</v>
      </c>
      <c r="I179" s="18">
        <f t="shared" si="40"/>
        <v>1</v>
      </c>
      <c r="J179" s="12">
        <f t="shared" si="41"/>
        <v>20.705710826954626</v>
      </c>
      <c r="K179" s="12">
        <f t="shared" si="42"/>
        <v>21.965109998867533</v>
      </c>
      <c r="L179" s="49">
        <f>Trend!$Q11</f>
        <v>-0.02</v>
      </c>
      <c r="M179" s="49">
        <f>Trend!$Q31</f>
        <v>0</v>
      </c>
      <c r="N179" s="12">
        <f t="shared" si="45"/>
        <v>20.732209992815964</v>
      </c>
      <c r="O179" s="12">
        <f t="shared" si="43"/>
        <v>21.420254091104916</v>
      </c>
      <c r="P179" s="12"/>
      <c r="Q179" s="12"/>
      <c r="R179" s="12">
        <f t="shared" si="44"/>
        <v>20.732209992815964</v>
      </c>
      <c r="S179" s="12">
        <f t="shared" si="37"/>
        <v>21.392875492000002</v>
      </c>
      <c r="T179" s="12">
        <f t="shared" si="36"/>
        <v>-0.66066549918403794</v>
      </c>
    </row>
    <row r="180" spans="1:20" x14ac:dyDescent="0.2">
      <c r="A180" s="4">
        <v>41671</v>
      </c>
      <c r="B180" s="22">
        <f>Unit*Inputs!B288</f>
        <v>20.379185041</v>
      </c>
      <c r="D180" s="12">
        <f t="shared" si="38"/>
        <v>20.379185041</v>
      </c>
      <c r="E180" s="18">
        <f>Inputs!D288</f>
        <v>0.92006338743058758</v>
      </c>
      <c r="F180" s="12">
        <f t="shared" si="39"/>
        <v>22.149761983151915</v>
      </c>
      <c r="G180" s="18">
        <f t="shared" si="46"/>
        <v>1</v>
      </c>
      <c r="H180" s="50">
        <f t="shared" si="47"/>
        <v>1.0331083284671718</v>
      </c>
      <c r="I180" s="18">
        <f t="shared" si="40"/>
        <v>1</v>
      </c>
      <c r="J180" s="12">
        <f t="shared" si="41"/>
        <v>22.149761983151915</v>
      </c>
      <c r="K180" s="12">
        <f t="shared" si="42"/>
        <v>21.64568768859289</v>
      </c>
      <c r="L180" s="49">
        <f>Trend!$Q12</f>
        <v>-0.02</v>
      </c>
      <c r="M180" s="49">
        <f>Trend!$Q32</f>
        <v>7.0000000000000007E-2</v>
      </c>
      <c r="N180" s="12">
        <f t="shared" si="45"/>
        <v>22.146492251159227</v>
      </c>
      <c r="O180" s="12">
        <f t="shared" si="43"/>
        <v>20.376176680306816</v>
      </c>
      <c r="P180" s="12"/>
      <c r="Q180" s="12"/>
      <c r="R180" s="12">
        <f t="shared" si="44"/>
        <v>22.146492251159227</v>
      </c>
      <c r="S180" s="12">
        <f t="shared" si="37"/>
        <v>20.379185041</v>
      </c>
      <c r="T180" s="12">
        <f t="shared" si="36"/>
        <v>1.7673072101592275</v>
      </c>
    </row>
    <row r="181" spans="1:20" x14ac:dyDescent="0.2">
      <c r="A181" s="4">
        <v>41699</v>
      </c>
      <c r="B181" s="22">
        <f>Unit*Inputs!B289</f>
        <v>22.363071612000002</v>
      </c>
      <c r="D181" s="12">
        <f t="shared" si="38"/>
        <v>22.363071612000002</v>
      </c>
      <c r="E181" s="18">
        <f>Inputs!D289</f>
        <v>1.0127473317396405</v>
      </c>
      <c r="F181" s="12">
        <f t="shared" si="39"/>
        <v>22.081590255672136</v>
      </c>
      <c r="G181" s="18">
        <f t="shared" si="46"/>
        <v>1</v>
      </c>
      <c r="H181" s="50">
        <f t="shared" si="47"/>
        <v>1.0000376348025648</v>
      </c>
      <c r="I181" s="18">
        <f t="shared" si="40"/>
        <v>1</v>
      </c>
      <c r="J181" s="12">
        <f t="shared" si="41"/>
        <v>22.081590255672136</v>
      </c>
      <c r="K181" s="12">
        <f t="shared" si="42"/>
        <v>22.009724164368848</v>
      </c>
      <c r="L181" s="49">
        <f>Trend!$Q13</f>
        <v>-0.02</v>
      </c>
      <c r="M181" s="49">
        <f>Trend!$Q33</f>
        <v>0</v>
      </c>
      <c r="N181" s="12">
        <f t="shared" si="45"/>
        <v>22.109581430740626</v>
      </c>
      <c r="O181" s="12">
        <f t="shared" si="43"/>
        <v>22.391419599862871</v>
      </c>
      <c r="P181" s="12"/>
      <c r="Q181" s="12"/>
      <c r="R181" s="12">
        <f t="shared" si="44"/>
        <v>22.109581430740626</v>
      </c>
      <c r="S181" s="12">
        <f t="shared" si="37"/>
        <v>22.363071612000002</v>
      </c>
      <c r="T181" s="12">
        <f t="shared" si="36"/>
        <v>-0.25349018125937661</v>
      </c>
    </row>
    <row r="182" spans="1:20" x14ac:dyDescent="0.2">
      <c r="A182" s="4">
        <v>41730</v>
      </c>
      <c r="B182" s="22">
        <f>Unit*Inputs!B290</f>
        <v>21.909535456</v>
      </c>
      <c r="D182" s="12">
        <f t="shared" si="38"/>
        <v>21.909535456</v>
      </c>
      <c r="E182" s="18">
        <f>Inputs!D290</f>
        <v>1.0051250629840185</v>
      </c>
      <c r="F182" s="12">
        <f t="shared" si="39"/>
        <v>21.797820254282488</v>
      </c>
      <c r="G182" s="18">
        <f t="shared" si="46"/>
        <v>1</v>
      </c>
      <c r="H182" s="50">
        <f t="shared" si="47"/>
        <v>0.97612277725203567</v>
      </c>
      <c r="I182" s="18">
        <f t="shared" si="40"/>
        <v>1</v>
      </c>
      <c r="J182" s="12">
        <f t="shared" si="41"/>
        <v>21.797820254282488</v>
      </c>
      <c r="K182" s="12">
        <f t="shared" si="42"/>
        <v>21.085150990262918</v>
      </c>
      <c r="L182" s="49">
        <f>Trend!$Q14</f>
        <v>-0.02</v>
      </c>
      <c r="M182" s="49">
        <f>Trend!$Q34</f>
        <v>0</v>
      </c>
      <c r="N182" s="12">
        <f t="shared" si="45"/>
        <v>22.072732128356058</v>
      </c>
      <c r="O182" s="12">
        <f t="shared" si="43"/>
        <v>22.185856270743251</v>
      </c>
      <c r="P182" s="12"/>
      <c r="Q182" s="12"/>
      <c r="R182" s="12">
        <f t="shared" si="44"/>
        <v>22.072732128356058</v>
      </c>
      <c r="S182" s="12">
        <f t="shared" si="37"/>
        <v>21.909535456</v>
      </c>
      <c r="T182" s="12">
        <f t="shared" si="36"/>
        <v>0.16319667235605806</v>
      </c>
    </row>
    <row r="183" spans="1:20" x14ac:dyDescent="0.2">
      <c r="A183" s="4">
        <v>41760</v>
      </c>
      <c r="B183" s="22">
        <f>Unit*Inputs!B291</f>
        <v>19.503023943000002</v>
      </c>
      <c r="D183" s="12">
        <f t="shared" si="38"/>
        <v>19.503023943000002</v>
      </c>
      <c r="E183" s="18">
        <f>Inputs!D291</f>
        <v>1.0065535303415314</v>
      </c>
      <c r="F183" s="12">
        <f t="shared" si="39"/>
        <v>19.376042460834125</v>
      </c>
      <c r="G183" s="18">
        <f t="shared" si="46"/>
        <v>1</v>
      </c>
      <c r="H183" s="50">
        <f t="shared" si="47"/>
        <v>0.96475668456994579</v>
      </c>
      <c r="I183" s="18">
        <f t="shared" si="40"/>
        <v>1</v>
      </c>
      <c r="J183" s="12">
        <f t="shared" si="41"/>
        <v>19.376042460834125</v>
      </c>
      <c r="K183" s="12">
        <f t="shared" si="42"/>
        <v>20.757104990119277</v>
      </c>
      <c r="L183" s="49">
        <f>Trend!$Q15</f>
        <v>-0.02</v>
      </c>
      <c r="M183" s="49">
        <f>Trend!$Q35</f>
        <v>-0.1</v>
      </c>
      <c r="N183" s="12">
        <f t="shared" si="45"/>
        <v>19.832349817327916</v>
      </c>
      <c r="O183" s="12">
        <f t="shared" si="43"/>
        <v>19.96232172359964</v>
      </c>
      <c r="P183" s="12"/>
      <c r="Q183" s="12"/>
      <c r="R183" s="12">
        <f t="shared" si="44"/>
        <v>19.832349817327916</v>
      </c>
      <c r="S183" s="12">
        <f t="shared" si="37"/>
        <v>19.503023943000002</v>
      </c>
      <c r="T183" s="12">
        <f t="shared" si="36"/>
        <v>0.32932587432791394</v>
      </c>
    </row>
    <row r="184" spans="1:20" x14ac:dyDescent="0.2">
      <c r="A184" s="4">
        <v>41791</v>
      </c>
      <c r="B184" s="22">
        <f>Unit*Inputs!B292</f>
        <v>21.366388478000001</v>
      </c>
      <c r="D184" s="12">
        <f t="shared" si="38"/>
        <v>21.366388478000001</v>
      </c>
      <c r="E184" s="18">
        <f>Inputs!D292</f>
        <v>1.0127473317396405</v>
      </c>
      <c r="F184" s="12">
        <f t="shared" si="39"/>
        <v>21.097452255241215</v>
      </c>
      <c r="G184" s="18">
        <f t="shared" si="46"/>
        <v>1</v>
      </c>
      <c r="H184" s="50">
        <f t="shared" si="47"/>
        <v>0.93295607948832149</v>
      </c>
      <c r="I184" s="18">
        <f t="shared" si="40"/>
        <v>1</v>
      </c>
      <c r="J184" s="12">
        <f t="shared" si="41"/>
        <v>21.097452255241215</v>
      </c>
      <c r="K184" s="12">
        <f t="shared" si="42"/>
        <v>19.892550798548388</v>
      </c>
      <c r="L184" s="49">
        <f>Trend!$Q16</f>
        <v>-0.02</v>
      </c>
      <c r="M184" s="49">
        <f>Trend!$Q36</f>
        <v>0</v>
      </c>
      <c r="N184" s="12">
        <f t="shared" si="45"/>
        <v>19.799295900965703</v>
      </c>
      <c r="O184" s="12">
        <f t="shared" si="43"/>
        <v>20.051684094026616</v>
      </c>
      <c r="P184" s="12"/>
      <c r="Q184" s="12"/>
      <c r="R184" s="12">
        <f t="shared" si="44"/>
        <v>19.799295900965703</v>
      </c>
      <c r="S184" s="12">
        <f t="shared" si="37"/>
        <v>21.366388478000001</v>
      </c>
      <c r="T184" s="12">
        <f t="shared" si="36"/>
        <v>-1.5670925770342983</v>
      </c>
    </row>
    <row r="185" spans="1:20" x14ac:dyDescent="0.2">
      <c r="A185" s="4">
        <v>41821</v>
      </c>
      <c r="B185" s="22">
        <f>Unit*Inputs!B293</f>
        <v>20.237564618</v>
      </c>
      <c r="D185" s="12">
        <f t="shared" si="38"/>
        <v>20.237564618</v>
      </c>
      <c r="E185" s="18">
        <f>Inputs!D293</f>
        <v>1.0538116253611869</v>
      </c>
      <c r="F185" s="12">
        <f t="shared" si="39"/>
        <v>19.204157679569828</v>
      </c>
      <c r="G185" s="18">
        <f t="shared" si="46"/>
        <v>1</v>
      </c>
      <c r="H185" s="50">
        <f t="shared" si="47"/>
        <v>0.93392991939460834</v>
      </c>
      <c r="I185" s="18">
        <f t="shared" si="40"/>
        <v>1</v>
      </c>
      <c r="J185" s="12">
        <f t="shared" si="41"/>
        <v>19.204157679569828</v>
      </c>
      <c r="K185" s="12">
        <f t="shared" si="42"/>
        <v>19.313923984929577</v>
      </c>
      <c r="L185" s="49">
        <f>Trend!$Q17</f>
        <v>-0.02</v>
      </c>
      <c r="M185" s="49">
        <f>Trend!$Q37</f>
        <v>0</v>
      </c>
      <c r="N185" s="12">
        <f t="shared" si="45"/>
        <v>19.766297074464092</v>
      </c>
      <c r="O185" s="12">
        <f t="shared" si="43"/>
        <v>20.829953647413078</v>
      </c>
      <c r="P185" s="12"/>
      <c r="Q185" s="12"/>
      <c r="R185" s="12">
        <f t="shared" si="44"/>
        <v>19.766297074464092</v>
      </c>
      <c r="S185" s="12">
        <f t="shared" si="37"/>
        <v>20.237564618</v>
      </c>
      <c r="T185" s="12">
        <f t="shared" si="36"/>
        <v>-0.47126754353590883</v>
      </c>
    </row>
    <row r="186" spans="1:20" x14ac:dyDescent="0.2">
      <c r="A186" s="4">
        <v>41852</v>
      </c>
      <c r="B186" s="22">
        <f>Unit*Inputs!B294</f>
        <v>17.851571212</v>
      </c>
      <c r="D186" s="12">
        <f t="shared" si="38"/>
        <v>17.851571212</v>
      </c>
      <c r="E186" s="18">
        <f>Inputs!D294</f>
        <v>1.0119845379981707</v>
      </c>
      <c r="F186" s="12">
        <f t="shared" si="39"/>
        <v>17.640162019977691</v>
      </c>
      <c r="G186" s="18">
        <f t="shared" si="46"/>
        <v>1</v>
      </c>
      <c r="H186" s="50">
        <f t="shared" si="47"/>
        <v>0.92467384866109226</v>
      </c>
      <c r="I186" s="18">
        <f t="shared" si="40"/>
        <v>1</v>
      </c>
      <c r="J186" s="12">
        <f t="shared" si="41"/>
        <v>17.640162019977691</v>
      </c>
      <c r="K186" s="12">
        <f t="shared" si="42"/>
        <v>19.415019514590128</v>
      </c>
      <c r="L186" s="49">
        <f>Trend!$Q18</f>
        <v>-0.02</v>
      </c>
      <c r="M186" s="49">
        <f>Trend!$Q38</f>
        <v>0</v>
      </c>
      <c r="N186" s="12">
        <f t="shared" si="45"/>
        <v>19.733353246006651</v>
      </c>
      <c r="O186" s="12">
        <f t="shared" si="43"/>
        <v>19.969848367814741</v>
      </c>
      <c r="P186" s="12"/>
      <c r="Q186" s="12"/>
      <c r="R186" s="12">
        <f t="shared" si="44"/>
        <v>19.733353246006651</v>
      </c>
      <c r="S186" s="12">
        <f t="shared" si="37"/>
        <v>17.851571212</v>
      </c>
      <c r="T186" s="12">
        <f t="shared" si="36"/>
        <v>1.8817820340066511</v>
      </c>
    </row>
    <row r="187" spans="1:20" x14ac:dyDescent="0.2">
      <c r="A187" s="4">
        <v>41883</v>
      </c>
      <c r="B187" s="22">
        <f>Unit*Inputs!B295</f>
        <v>21.684370048000002</v>
      </c>
      <c r="D187" s="12">
        <f t="shared" si="38"/>
        <v>21.684370048000002</v>
      </c>
      <c r="E187" s="18">
        <f>Inputs!D295</f>
        <v>1.0132533369918535</v>
      </c>
      <c r="F187" s="12">
        <f t="shared" si="39"/>
        <v>21.400738844222868</v>
      </c>
      <c r="G187" s="18">
        <f t="shared" si="46"/>
        <v>1</v>
      </c>
      <c r="H187" s="50">
        <f t="shared" si="47"/>
        <v>0.96908429486836234</v>
      </c>
      <c r="I187" s="18">
        <f t="shared" si="40"/>
        <v>1</v>
      </c>
      <c r="J187" s="12">
        <f t="shared" si="41"/>
        <v>21.400738844222868</v>
      </c>
      <c r="K187" s="12">
        <f t="shared" si="42"/>
        <v>21.91501264678627</v>
      </c>
      <c r="L187" s="49">
        <f>Trend!$Q19</f>
        <v>-0.02</v>
      </c>
      <c r="M187" s="49">
        <f>Trend!$Q39</f>
        <v>0</v>
      </c>
      <c r="N187" s="12">
        <f t="shared" si="45"/>
        <v>19.700464323929971</v>
      </c>
      <c r="O187" s="12">
        <f t="shared" si="43"/>
        <v>19.961561216511001</v>
      </c>
      <c r="P187" s="12"/>
      <c r="Q187" s="12"/>
      <c r="R187" s="12">
        <f t="shared" si="44"/>
        <v>19.700464323929971</v>
      </c>
      <c r="S187" s="12">
        <f t="shared" si="37"/>
        <v>21.684370048000002</v>
      </c>
      <c r="T187" s="12">
        <f t="shared" si="36"/>
        <v>-1.9839057240700306</v>
      </c>
    </row>
    <row r="188" spans="1:20" x14ac:dyDescent="0.2">
      <c r="A188" s="4">
        <v>41913</v>
      </c>
      <c r="B188" s="22">
        <f>Unit*Inputs!B296</f>
        <v>29.249584918000004</v>
      </c>
      <c r="D188" s="12">
        <f t="shared" si="38"/>
        <v>29.249584918000004</v>
      </c>
      <c r="E188" s="18">
        <f>Inputs!D296</f>
        <v>1.0953203555906832</v>
      </c>
      <c r="F188" s="12">
        <f t="shared" si="39"/>
        <v>26.704137076158251</v>
      </c>
      <c r="G188" s="18">
        <f t="shared" si="46"/>
        <v>1</v>
      </c>
      <c r="H188" s="50">
        <f t="shared" si="47"/>
        <v>1.0001341906588057</v>
      </c>
      <c r="I188" s="18">
        <f t="shared" si="40"/>
        <v>1</v>
      </c>
      <c r="J188" s="12">
        <f t="shared" si="41"/>
        <v>26.704137076158251</v>
      </c>
      <c r="K188" s="12">
        <f t="shared" si="42"/>
        <v>23.491012006654987</v>
      </c>
      <c r="L188" s="49">
        <f>Trend!$Q20</f>
        <v>-0.02</v>
      </c>
      <c r="M188" s="49">
        <f>Trend!$Q40</f>
        <v>0.28000000000000003</v>
      </c>
      <c r="N188" s="12">
        <f t="shared" si="45"/>
        <v>25.174566677405977</v>
      </c>
      <c r="O188" s="12">
        <f t="shared" si="43"/>
        <v>27.574215324937679</v>
      </c>
      <c r="P188" s="12"/>
      <c r="Q188" s="12"/>
      <c r="R188" s="12">
        <f t="shared" si="44"/>
        <v>25.174566677405977</v>
      </c>
      <c r="S188" s="12">
        <f t="shared" si="37"/>
        <v>29.249584918000004</v>
      </c>
      <c r="T188" s="12">
        <f t="shared" si="36"/>
        <v>-4.0750182405940265</v>
      </c>
    </row>
    <row r="189" spans="1:20" x14ac:dyDescent="0.2">
      <c r="A189" s="4">
        <v>41944</v>
      </c>
      <c r="B189" s="22">
        <f>Unit*Inputs!B297</f>
        <v>19.750058294000002</v>
      </c>
      <c r="D189" s="12">
        <f t="shared" si="38"/>
        <v>19.750058294000002</v>
      </c>
      <c r="E189" s="18">
        <f>Inputs!D297</f>
        <v>0.88295408321793278</v>
      </c>
      <c r="F189" s="12">
        <f t="shared" si="39"/>
        <v>22.36816009958385</v>
      </c>
      <c r="G189" s="18">
        <f t="shared" si="46"/>
        <v>1</v>
      </c>
      <c r="H189" s="50">
        <f t="shared" si="47"/>
        <v>1.0519864648852775</v>
      </c>
      <c r="I189" s="18">
        <f t="shared" si="40"/>
        <v>1</v>
      </c>
      <c r="J189" s="12">
        <f t="shared" si="41"/>
        <v>22.36816009958385</v>
      </c>
      <c r="K189" s="12">
        <f t="shared" si="42"/>
        <v>25.571924890837455</v>
      </c>
      <c r="L189" s="49">
        <f>Trend!$Q21</f>
        <v>-0.02</v>
      </c>
      <c r="M189" s="49">
        <f>Trend!$Q41</f>
        <v>0</v>
      </c>
      <c r="N189" s="12">
        <f t="shared" si="45"/>
        <v>25.132609066276967</v>
      </c>
      <c r="O189" s="12">
        <f t="shared" si="43"/>
        <v>22.190939796989284</v>
      </c>
      <c r="P189" s="12"/>
      <c r="Q189" s="12"/>
      <c r="R189" s="12">
        <f t="shared" si="44"/>
        <v>25.132609066276967</v>
      </c>
      <c r="S189" s="12">
        <f t="shared" si="37"/>
        <v>19.750058294000002</v>
      </c>
      <c r="T189" s="12">
        <f t="shared" si="36"/>
        <v>5.3825507722769643</v>
      </c>
    </row>
    <row r="190" spans="1:20" x14ac:dyDescent="0.2">
      <c r="A190" s="4">
        <v>41974</v>
      </c>
      <c r="B190" s="22">
        <f>Unit*Inputs!B298</f>
        <v>26.228016083</v>
      </c>
      <c r="D190" s="12">
        <f t="shared" si="38"/>
        <v>26.228016083</v>
      </c>
      <c r="E190" s="18">
        <f>Inputs!D298</f>
        <v>0.94879582664895767</v>
      </c>
      <c r="F190" s="12">
        <f t="shared" si="39"/>
        <v>27.643477496770263</v>
      </c>
      <c r="G190" s="18">
        <f t="shared" si="46"/>
        <v>1</v>
      </c>
      <c r="H190" s="50">
        <f t="shared" si="47"/>
        <v>1.1545742907833405</v>
      </c>
      <c r="I190" s="18">
        <f t="shared" si="40"/>
        <v>1</v>
      </c>
      <c r="J190" s="12">
        <f t="shared" si="41"/>
        <v>27.643477496770263</v>
      </c>
      <c r="K190" s="12">
        <f t="shared" si="42"/>
        <v>24.827436131067767</v>
      </c>
      <c r="L190" s="49">
        <f>Trend!$Q22</f>
        <v>-0.02</v>
      </c>
      <c r="M190" s="49">
        <f>Trend!$Q42</f>
        <v>0</v>
      </c>
      <c r="N190" s="12">
        <f t="shared" si="45"/>
        <v>25.090721384499837</v>
      </c>
      <c r="O190" s="12">
        <f t="shared" si="43"/>
        <v>23.805971737225203</v>
      </c>
      <c r="P190" s="12"/>
      <c r="Q190" s="12"/>
      <c r="R190" s="12">
        <f t="shared" si="44"/>
        <v>25.090721384499837</v>
      </c>
      <c r="S190" s="12">
        <f t="shared" si="37"/>
        <v>26.228016083</v>
      </c>
      <c r="T190" s="12">
        <f t="shared" si="36"/>
        <v>-1.1372946985001633</v>
      </c>
    </row>
    <row r="191" spans="1:20" x14ac:dyDescent="0.2">
      <c r="A191" s="4">
        <v>42005</v>
      </c>
      <c r="B191" s="22">
        <f>Unit*Inputs!B299</f>
        <v>23.906672805000003</v>
      </c>
      <c r="D191" s="12">
        <f t="shared" si="38"/>
        <v>23.906672805000003</v>
      </c>
      <c r="E191" s="18">
        <f>Inputs!D299</f>
        <v>0.97695208290236957</v>
      </c>
      <c r="F191" s="12">
        <f t="shared" si="39"/>
        <v>24.470670796849188</v>
      </c>
      <c r="G191" s="18">
        <f t="shared" si="46"/>
        <v>1</v>
      </c>
      <c r="H191" s="50">
        <f t="shared" si="47"/>
        <v>1.058635486168473</v>
      </c>
      <c r="I191" s="18">
        <f t="shared" si="40"/>
        <v>1</v>
      </c>
      <c r="J191" s="12">
        <f t="shared" si="41"/>
        <v>24.470670796849188</v>
      </c>
      <c r="K191" s="12">
        <f t="shared" si="42"/>
        <v>25.109455228817485</v>
      </c>
      <c r="L191" s="49">
        <f>Trend!$R11</f>
        <v>-0.02</v>
      </c>
      <c r="M191" s="49">
        <f>Trend!$R31</f>
        <v>0</v>
      </c>
      <c r="N191" s="12">
        <f t="shared" si="45"/>
        <v>25.048903515525669</v>
      </c>
      <c r="O191" s="12">
        <f t="shared" si="43"/>
        <v>24.471578463913289</v>
      </c>
      <c r="P191" s="12"/>
      <c r="Q191" s="12"/>
      <c r="R191" s="12">
        <f t="shared" si="44"/>
        <v>25.048903515525669</v>
      </c>
      <c r="S191" s="12">
        <f t="shared" si="37"/>
        <v>23.906672805000003</v>
      </c>
      <c r="T191" s="12">
        <f t="shared" ref="T191:T197" si="48">IF(D191=0,0,O191-D191)</f>
        <v>0.56490565891328615</v>
      </c>
    </row>
    <row r="192" spans="1:20" x14ac:dyDescent="0.2">
      <c r="A192" s="4">
        <v>42036</v>
      </c>
      <c r="B192" s="22">
        <f>Unit*Inputs!B300</f>
        <v>21.358551491</v>
      </c>
      <c r="D192" s="12">
        <f t="shared" si="38"/>
        <v>21.358551491</v>
      </c>
      <c r="E192" s="18">
        <f>Inputs!D300</f>
        <v>0.92006338743058758</v>
      </c>
      <c r="F192" s="12">
        <f t="shared" si="39"/>
        <v>23.214217392833007</v>
      </c>
      <c r="G192" s="18">
        <f t="shared" si="46"/>
        <v>1</v>
      </c>
      <c r="H192" s="50">
        <f t="shared" si="47"/>
        <v>1.0331083284671718</v>
      </c>
      <c r="I192" s="18">
        <f t="shared" si="40"/>
        <v>1</v>
      </c>
      <c r="J192" s="12">
        <f t="shared" si="41"/>
        <v>23.214217392833007</v>
      </c>
      <c r="K192" s="12">
        <f t="shared" si="42"/>
        <v>23.934396330538434</v>
      </c>
      <c r="L192" s="49">
        <f>Trend!$R12</f>
        <v>-0.02</v>
      </c>
      <c r="M192" s="49">
        <f>Trend!$R32</f>
        <v>-7.0000000000000007E-2</v>
      </c>
      <c r="N192" s="12">
        <f t="shared" si="45"/>
        <v>23.256654468989804</v>
      </c>
      <c r="O192" s="12">
        <f t="shared" si="43"/>
        <v>21.397596291041474</v>
      </c>
      <c r="P192" s="12"/>
      <c r="Q192" s="12"/>
      <c r="R192" s="12">
        <f t="shared" si="44"/>
        <v>23.256654468989804</v>
      </c>
      <c r="S192" s="12">
        <f t="shared" si="37"/>
        <v>21.358551491</v>
      </c>
      <c r="T192" s="12">
        <f t="shared" si="48"/>
        <v>3.9044800041473593E-2</v>
      </c>
    </row>
    <row r="193" spans="1:20" x14ac:dyDescent="0.2">
      <c r="A193" s="4">
        <v>42064</v>
      </c>
      <c r="B193" s="22">
        <f>Unit*Inputs!B301</f>
        <v>25.555045952</v>
      </c>
      <c r="D193" s="12">
        <f t="shared" si="38"/>
        <v>25.555045952</v>
      </c>
      <c r="E193" s="18">
        <f>Inputs!D301</f>
        <v>1.059570745131089</v>
      </c>
      <c r="F193" s="12">
        <f t="shared" si="39"/>
        <v>24.118300801933106</v>
      </c>
      <c r="G193" s="18">
        <f t="shared" si="46"/>
        <v>1</v>
      </c>
      <c r="H193" s="50">
        <f t="shared" si="47"/>
        <v>1.0000376348025648</v>
      </c>
      <c r="I193" s="18">
        <f t="shared" si="40"/>
        <v>1</v>
      </c>
      <c r="J193" s="12">
        <f t="shared" si="41"/>
        <v>24.118300801933106</v>
      </c>
      <c r="K193" s="12">
        <f t="shared" si="42"/>
        <v>23.305191353459346</v>
      </c>
      <c r="L193" s="49">
        <f>Trend!$R13</f>
        <v>-0.02</v>
      </c>
      <c r="M193" s="49">
        <f>Trend!$R33</f>
        <v>0</v>
      </c>
      <c r="N193" s="12">
        <f t="shared" si="45"/>
        <v>23.217893378208153</v>
      </c>
      <c r="O193" s="12">
        <f t="shared" si="43"/>
        <v>24.60100058712219</v>
      </c>
      <c r="P193" s="12"/>
      <c r="Q193" s="12"/>
      <c r="R193" s="12">
        <f t="shared" si="44"/>
        <v>23.217893378208153</v>
      </c>
      <c r="S193" s="12">
        <f t="shared" si="37"/>
        <v>25.555045952</v>
      </c>
      <c r="T193" s="12">
        <f t="shared" si="48"/>
        <v>-0.95404536487781044</v>
      </c>
    </row>
    <row r="194" spans="1:20" x14ac:dyDescent="0.2">
      <c r="A194" s="4">
        <v>42095</v>
      </c>
      <c r="B194" s="22">
        <f>Unit*Inputs!B302</f>
        <v>22.757542628000003</v>
      </c>
      <c r="D194" s="12">
        <f t="shared" si="38"/>
        <v>22.757542628000003</v>
      </c>
      <c r="E194" s="18">
        <f>Inputs!D302</f>
        <v>1.007726446032212</v>
      </c>
      <c r="F194" s="12">
        <f t="shared" si="39"/>
        <v>22.583055865611925</v>
      </c>
      <c r="G194" s="18">
        <f t="shared" si="46"/>
        <v>1</v>
      </c>
      <c r="H194" s="50">
        <f t="shared" si="47"/>
        <v>0.97612277725203567</v>
      </c>
      <c r="I194" s="18">
        <f t="shared" si="40"/>
        <v>1</v>
      </c>
      <c r="J194" s="12">
        <f t="shared" si="41"/>
        <v>22.583055865611925</v>
      </c>
      <c r="K194" s="12">
        <f t="shared" si="42"/>
        <v>22.848362785102264</v>
      </c>
      <c r="L194" s="49">
        <f>Trend!$R14</f>
        <v>-0.02</v>
      </c>
      <c r="M194" s="49">
        <f>Trend!$R34</f>
        <v>0</v>
      </c>
      <c r="N194" s="12">
        <f t="shared" si="45"/>
        <v>23.179196889244473</v>
      </c>
      <c r="O194" s="12">
        <f t="shared" si="43"/>
        <v>23.358289703079237</v>
      </c>
      <c r="P194" s="12"/>
      <c r="Q194" s="12"/>
      <c r="R194" s="12">
        <f t="shared" si="44"/>
        <v>23.179196889244473</v>
      </c>
      <c r="S194" s="12">
        <f t="shared" si="37"/>
        <v>22.757542628000003</v>
      </c>
      <c r="T194" s="12">
        <f t="shared" si="48"/>
        <v>0.60074707507923364</v>
      </c>
    </row>
    <row r="195" spans="1:20" x14ac:dyDescent="0.2">
      <c r="A195" s="4">
        <v>42125</v>
      </c>
      <c r="B195" s="22">
        <f>Unit*Inputs!B303</f>
        <v>20.907263254</v>
      </c>
      <c r="D195" s="12">
        <f t="shared" si="38"/>
        <v>20.907263254</v>
      </c>
      <c r="E195" s="18">
        <f>Inputs!D303</f>
        <v>0.95712873390188957</v>
      </c>
      <c r="F195" s="12">
        <f t="shared" si="39"/>
        <v>21.84373168776176</v>
      </c>
      <c r="G195" s="18">
        <f t="shared" si="46"/>
        <v>1</v>
      </c>
      <c r="H195" s="50">
        <f t="shared" si="47"/>
        <v>0.96475668456994579</v>
      </c>
      <c r="I195" s="18">
        <f t="shared" si="40"/>
        <v>1</v>
      </c>
      <c r="J195" s="12">
        <f t="shared" si="41"/>
        <v>21.84373168776176</v>
      </c>
      <c r="K195" s="12">
        <f t="shared" si="42"/>
        <v>23.001930953304015</v>
      </c>
      <c r="L195" s="49">
        <f>Trend!$R15</f>
        <v>-0.02</v>
      </c>
      <c r="M195" s="49">
        <f>Trend!$R35</f>
        <v>0</v>
      </c>
      <c r="N195" s="12">
        <f t="shared" si="45"/>
        <v>23.140564894429065</v>
      </c>
      <c r="O195" s="12">
        <f t="shared" si="43"/>
        <v>22.148499579179404</v>
      </c>
      <c r="P195" s="12"/>
      <c r="Q195" s="12"/>
      <c r="R195" s="12">
        <f t="shared" si="44"/>
        <v>23.140564894429065</v>
      </c>
      <c r="S195" s="12">
        <f t="shared" si="37"/>
        <v>20.907263254</v>
      </c>
      <c r="T195" s="12">
        <f t="shared" si="48"/>
        <v>1.2412363251794041</v>
      </c>
    </row>
    <row r="196" spans="1:20" x14ac:dyDescent="0.2">
      <c r="A196" s="4">
        <v>42156</v>
      </c>
      <c r="B196" s="22">
        <f>Unit*Inputs!B304</f>
        <v>26.086804999000002</v>
      </c>
      <c r="D196" s="12">
        <f t="shared" si="38"/>
        <v>26.086804999000002</v>
      </c>
      <c r="E196" s="18">
        <f>Inputs!D304</f>
        <v>1.0613450248965339</v>
      </c>
      <c r="F196" s="12">
        <f t="shared" si="39"/>
        <v>24.579005306538367</v>
      </c>
      <c r="G196" s="18">
        <f t="shared" si="46"/>
        <v>1</v>
      </c>
      <c r="H196" s="50">
        <f t="shared" si="47"/>
        <v>0.93295607948832149</v>
      </c>
      <c r="I196" s="18">
        <f t="shared" si="40"/>
        <v>1</v>
      </c>
      <c r="J196" s="12">
        <f t="shared" si="41"/>
        <v>24.579005306538367</v>
      </c>
      <c r="K196" s="12">
        <f t="shared" si="42"/>
        <v>23.13550882326432</v>
      </c>
      <c r="L196" s="49">
        <f>Trend!$R16</f>
        <v>-0.02</v>
      </c>
      <c r="M196" s="49">
        <f>Trend!$R36</f>
        <v>0</v>
      </c>
      <c r="N196" s="12">
        <f t="shared" si="45"/>
        <v>23.101997286271683</v>
      </c>
      <c r="O196" s="12">
        <f t="shared" si="43"/>
        <v>24.519189884957679</v>
      </c>
      <c r="P196" s="12"/>
      <c r="Q196" s="12"/>
      <c r="R196" s="12">
        <f t="shared" si="44"/>
        <v>23.101997286271683</v>
      </c>
      <c r="S196" s="12">
        <f t="shared" si="37"/>
        <v>26.086804999000002</v>
      </c>
      <c r="T196" s="12">
        <f t="shared" si="48"/>
        <v>-1.5676151140423222</v>
      </c>
    </row>
    <row r="197" spans="1:20" x14ac:dyDescent="0.2">
      <c r="A197" s="4">
        <v>42186</v>
      </c>
      <c r="B197" s="22">
        <f>Unit*Inputs!B305</f>
        <v>24.478328673</v>
      </c>
      <c r="D197" s="12">
        <f t="shared" si="38"/>
        <v>24.478328673</v>
      </c>
      <c r="E197" s="18">
        <f>Inputs!D305</f>
        <v>1.065025795641783</v>
      </c>
      <c r="F197" s="12">
        <f t="shared" si="39"/>
        <v>22.983789475492838</v>
      </c>
      <c r="G197" s="18">
        <f t="shared" si="46"/>
        <v>1</v>
      </c>
      <c r="H197" s="50">
        <f t="shared" si="47"/>
        <v>0.93392991939460834</v>
      </c>
      <c r="I197" s="18">
        <f t="shared" si="40"/>
        <v>1</v>
      </c>
      <c r="J197" s="12">
        <f t="shared" si="41"/>
        <v>22.983789475492838</v>
      </c>
      <c r="K197" s="12">
        <f t="shared" si="42"/>
        <v>25.008041421370521</v>
      </c>
      <c r="L197" s="49">
        <f>Trend!$R17</f>
        <v>-0.02</v>
      </c>
      <c r="M197" s="49">
        <f>Trend!$R37</f>
        <v>0</v>
      </c>
      <c r="N197" s="12">
        <f t="shared" si="45"/>
        <v>23.06349395746123</v>
      </c>
      <c r="O197" s="12">
        <f t="shared" si="43"/>
        <v>24.563216002324602</v>
      </c>
      <c r="P197" s="12"/>
      <c r="Q197" s="12"/>
      <c r="R197" s="12">
        <f t="shared" si="44"/>
        <v>23.06349395746123</v>
      </c>
      <c r="S197" s="12">
        <f t="shared" si="37"/>
        <v>24.478328673</v>
      </c>
      <c r="T197" s="12">
        <f t="shared" si="48"/>
        <v>8.4887329324601524E-2</v>
      </c>
    </row>
    <row r="198" spans="1:20" x14ac:dyDescent="0.2">
      <c r="A198" s="4">
        <v>42217</v>
      </c>
      <c r="B198" s="22">
        <f>Unit*Inputs!B306</f>
        <v>27.811388159000003</v>
      </c>
      <c r="D198" s="12">
        <f t="shared" si="38"/>
        <v>27.811388159000003</v>
      </c>
      <c r="E198" s="18">
        <f>Inputs!D306</f>
        <v>1.0127473317396405</v>
      </c>
      <c r="F198" s="12">
        <f t="shared" si="39"/>
        <v>27.461329482080355</v>
      </c>
      <c r="G198" s="18">
        <f t="shared" si="46"/>
        <v>1</v>
      </c>
      <c r="H198" s="50">
        <f t="shared" si="47"/>
        <v>0.92467384866109226</v>
      </c>
      <c r="I198" s="18">
        <f t="shared" si="40"/>
        <v>1</v>
      </c>
      <c r="J198" s="12">
        <f t="shared" si="41"/>
        <v>27.461329482080355</v>
      </c>
      <c r="K198" s="12">
        <f t="shared" si="42"/>
        <v>26.03735596041437</v>
      </c>
      <c r="L198" s="49">
        <f>Trend!$R18</f>
        <v>-0.02</v>
      </c>
      <c r="M198" s="49">
        <f>Trend!$R38</f>
        <v>0.19</v>
      </c>
      <c r="N198" s="12">
        <f t="shared" si="45"/>
        <v>27.399815213029893</v>
      </c>
      <c r="O198" s="12">
        <f t="shared" si="43"/>
        <v>27.749089747155232</v>
      </c>
      <c r="P198" s="12"/>
      <c r="Q198" s="12"/>
      <c r="R198" s="12">
        <f t="shared" si="44"/>
        <v>27.399815213029893</v>
      </c>
      <c r="S198" s="12">
        <f t="shared" si="37"/>
        <v>27.811388159000003</v>
      </c>
      <c r="T198" s="12">
        <f>IF(D198=0,0,O198-D198)</f>
        <v>-6.2298411844771806E-2</v>
      </c>
    </row>
    <row r="199" spans="1:20" x14ac:dyDescent="0.2">
      <c r="A199" s="4">
        <v>42248</v>
      </c>
      <c r="B199" s="22">
        <f>Unit*Inputs!B307</f>
        <v>28.009433276000003</v>
      </c>
      <c r="D199" s="12">
        <f t="shared" si="38"/>
        <v>28.009433276000003</v>
      </c>
      <c r="E199" s="18">
        <f>Inputs!D307</f>
        <v>1.0123788262043265</v>
      </c>
      <c r="F199" s="12">
        <f t="shared" si="39"/>
        <v>27.666948923669914</v>
      </c>
      <c r="G199" s="18">
        <f t="shared" si="46"/>
        <v>1</v>
      </c>
      <c r="H199" s="50">
        <f t="shared" si="47"/>
        <v>0.96908429486836234</v>
      </c>
      <c r="I199" s="18">
        <f t="shared" si="40"/>
        <v>1</v>
      </c>
      <c r="J199" s="12">
        <f t="shared" si="41"/>
        <v>27.666948923669914</v>
      </c>
      <c r="K199" s="12">
        <f t="shared" si="42"/>
        <v>27.19553131637964</v>
      </c>
      <c r="L199" s="49">
        <f>Trend!$R19</f>
        <v>-0.04</v>
      </c>
      <c r="M199" s="49">
        <f>Trend!$R39</f>
        <v>0</v>
      </c>
      <c r="N199" s="12">
        <f t="shared" si="45"/>
        <v>27.308482495653127</v>
      </c>
      <c r="O199" s="12">
        <f t="shared" si="43"/>
        <v>27.646529454370711</v>
      </c>
      <c r="P199" s="12"/>
      <c r="Q199" s="12"/>
      <c r="R199" s="12">
        <f t="shared" si="44"/>
        <v>27.308482495653127</v>
      </c>
      <c r="S199" s="12">
        <f t="shared" si="37"/>
        <v>28.009433276000003</v>
      </c>
      <c r="T199" s="12">
        <f t="shared" ref="T199:T262" si="49">IF(D199=0,0,O199-D199)</f>
        <v>-0.36290382162929191</v>
      </c>
    </row>
    <row r="200" spans="1:20" x14ac:dyDescent="0.2">
      <c r="A200" s="4">
        <v>42278</v>
      </c>
      <c r="B200" s="22">
        <f>Unit*Inputs!B308</f>
        <v>27.676767311000003</v>
      </c>
      <c r="D200" s="12">
        <f t="shared" si="38"/>
        <v>27.676767311000003</v>
      </c>
      <c r="E200" s="18">
        <f>Inputs!D308</f>
        <v>1.0460517513147514</v>
      </c>
      <c r="F200" s="12">
        <f t="shared" si="39"/>
        <v>26.458315543388647</v>
      </c>
      <c r="G200" s="18">
        <f t="shared" si="46"/>
        <v>1</v>
      </c>
      <c r="H200" s="50">
        <f t="shared" si="47"/>
        <v>1.0001341906588057</v>
      </c>
      <c r="I200" s="18">
        <f t="shared" si="40"/>
        <v>1</v>
      </c>
      <c r="J200" s="12">
        <f t="shared" si="41"/>
        <v>26.458315543388647</v>
      </c>
      <c r="K200" s="12">
        <f t="shared" si="42"/>
        <v>26.452132291080712</v>
      </c>
      <c r="L200" s="49">
        <f>Trend!$R20</f>
        <v>-0.04</v>
      </c>
      <c r="M200" s="49">
        <f>Trend!$R40</f>
        <v>0</v>
      </c>
      <c r="N200" s="12">
        <f t="shared" ref="N200" si="50">N199*(1+L200/12)*(1+M200)</f>
        <v>27.217454220667619</v>
      </c>
      <c r="O200" s="12">
        <f t="shared" ref="O200" si="51">N200*E200*I200</f>
        <v>28.470865653858436</v>
      </c>
      <c r="P200" s="12"/>
      <c r="Q200" s="12"/>
      <c r="R200" s="12">
        <f t="shared" si="44"/>
        <v>27.217454220667619</v>
      </c>
      <c r="S200" s="12">
        <f t="shared" si="37"/>
        <v>27.676767311000003</v>
      </c>
      <c r="T200" s="12">
        <f t="shared" si="49"/>
        <v>0.79409834285843317</v>
      </c>
    </row>
    <row r="201" spans="1:20" x14ac:dyDescent="0.2">
      <c r="A201" s="4">
        <v>42309</v>
      </c>
      <c r="B201" s="22">
        <f>Unit*Inputs!B309</f>
        <v>23.540029687000001</v>
      </c>
      <c r="D201" s="12">
        <f t="shared" si="38"/>
        <v>23.540029687000001</v>
      </c>
      <c r="E201" s="18">
        <f>Inputs!D309</f>
        <v>0.93297555210922178</v>
      </c>
      <c r="F201" s="12">
        <f t="shared" si="39"/>
        <v>25.231132406183576</v>
      </c>
      <c r="G201" s="18">
        <f t="shared" si="46"/>
        <v>1</v>
      </c>
      <c r="H201" s="50">
        <f t="shared" si="47"/>
        <v>1.0519864648852775</v>
      </c>
      <c r="I201" s="18">
        <f t="shared" si="40"/>
        <v>1</v>
      </c>
      <c r="J201" s="12">
        <f t="shared" si="41"/>
        <v>25.231132406183576</v>
      </c>
      <c r="K201" s="12">
        <f t="shared" si="42"/>
        <v>26.85947415740981</v>
      </c>
      <c r="L201" s="49">
        <f>Trend!$R21</f>
        <v>-0.04</v>
      </c>
      <c r="M201" s="49">
        <f>Trend!$R41</f>
        <v>0</v>
      </c>
      <c r="N201" s="12">
        <f t="shared" ref="N201" si="52">N200*(1+L201/12)*(1+M201)</f>
        <v>27.126729373265395</v>
      </c>
      <c r="O201" s="12">
        <f t="shared" ref="O201" si="53">N201*E201*I201</f>
        <v>25.308575313939727</v>
      </c>
      <c r="P201" s="12"/>
      <c r="Q201" s="12"/>
      <c r="R201" s="12">
        <f t="shared" si="44"/>
        <v>27.126729373265395</v>
      </c>
      <c r="S201" s="12">
        <f t="shared" si="37"/>
        <v>23.540029687000001</v>
      </c>
      <c r="T201" s="12">
        <f t="shared" si="49"/>
        <v>1.7685456269397264</v>
      </c>
    </row>
    <row r="202" spans="1:20" x14ac:dyDescent="0.2">
      <c r="A202" s="4">
        <v>42339</v>
      </c>
      <c r="B202" s="22">
        <f>Unit*Inputs!B310</f>
        <v>26.998255265000001</v>
      </c>
      <c r="D202" s="12">
        <f t="shared" si="38"/>
        <v>26.998255265000001</v>
      </c>
      <c r="E202" s="18">
        <f>Inputs!D310</f>
        <v>0.93455221969979096</v>
      </c>
      <c r="F202" s="12">
        <f t="shared" si="39"/>
        <v>28.888974522657207</v>
      </c>
      <c r="G202" s="18">
        <f t="shared" si="46"/>
        <v>1</v>
      </c>
      <c r="H202" s="50">
        <f t="shared" si="47"/>
        <v>1.1545742907833405</v>
      </c>
      <c r="I202" s="18">
        <f t="shared" si="40"/>
        <v>1</v>
      </c>
      <c r="J202" s="12">
        <f t="shared" si="41"/>
        <v>28.888974522657207</v>
      </c>
      <c r="K202" s="12">
        <f t="shared" si="42"/>
        <v>28.453890059608074</v>
      </c>
      <c r="L202" s="49">
        <f>Trend!$R22</f>
        <v>-0.04</v>
      </c>
      <c r="M202" s="49">
        <f>Trend!$R42</f>
        <v>0</v>
      </c>
      <c r="N202" s="12">
        <f t="shared" ref="N202" si="54">N201*(1+L202/12)*(1+M202)</f>
        <v>27.036306942021177</v>
      </c>
      <c r="O202" s="12">
        <f t="shared" ref="O202" si="55">N202*E202*I202</f>
        <v>25.26684066515076</v>
      </c>
      <c r="P202" s="12"/>
      <c r="Q202" s="12"/>
      <c r="R202" s="12">
        <f t="shared" si="44"/>
        <v>27.036306942021177</v>
      </c>
      <c r="S202" s="12">
        <f t="shared" si="37"/>
        <v>26.998255265000001</v>
      </c>
      <c r="T202" s="12">
        <f t="shared" si="49"/>
        <v>-1.7314145998492414</v>
      </c>
    </row>
    <row r="203" spans="1:20" x14ac:dyDescent="0.2">
      <c r="A203" s="4">
        <v>42370</v>
      </c>
      <c r="B203" s="22">
        <f>Unit*Inputs!B311</f>
        <v>29.393039089000002</v>
      </c>
      <c r="D203" s="12">
        <f t="shared" si="38"/>
        <v>29.393039089000002</v>
      </c>
      <c r="E203" s="18">
        <f>Inputs!D311</f>
        <v>0.94083125270677914</v>
      </c>
      <c r="F203" s="12">
        <f t="shared" si="39"/>
        <v>31.241563249983447</v>
      </c>
      <c r="G203" s="18">
        <f t="shared" si="46"/>
        <v>1</v>
      </c>
      <c r="H203" s="50">
        <f t="shared" si="47"/>
        <v>1.058635486168473</v>
      </c>
      <c r="I203" s="18">
        <f t="shared" si="40"/>
        <v>1</v>
      </c>
      <c r="J203" s="12">
        <f t="shared" ref="J203" si="56">F203/I203</f>
        <v>31.241563249983447</v>
      </c>
      <c r="K203" s="12">
        <f t="shared" ref="K203" si="57">AVERAGE(J202:J204)</f>
        <v>30.353806929994263</v>
      </c>
      <c r="L203" s="49">
        <f>Trend!$S11</f>
        <v>-0.04</v>
      </c>
      <c r="M203" s="49">
        <f>Trend!$S31</f>
        <v>0.15</v>
      </c>
      <c r="N203" s="12">
        <f t="shared" ref="N203" si="58">N202*(1+L203/12)*(1+M203)</f>
        <v>30.988113806713269</v>
      </c>
      <c r="O203" s="12">
        <f t="shared" ref="O203" si="59">N203*E203*I203</f>
        <v>29.154585931790283</v>
      </c>
      <c r="P203" s="12"/>
      <c r="Q203" s="12"/>
      <c r="R203" s="12">
        <f t="shared" si="44"/>
        <v>30.988113806713269</v>
      </c>
      <c r="S203" s="12">
        <f t="shared" si="37"/>
        <v>29.393039089000002</v>
      </c>
      <c r="T203" s="12">
        <f t="shared" si="49"/>
        <v>-0.23845315720971882</v>
      </c>
    </row>
    <row r="204" spans="1:20" x14ac:dyDescent="0.2">
      <c r="A204" s="4">
        <v>42401</v>
      </c>
      <c r="B204" s="22">
        <f>Unit*Inputs!B312</f>
        <v>29.856830425000002</v>
      </c>
      <c r="D204" s="12">
        <f t="shared" si="38"/>
        <v>29.856830425000002</v>
      </c>
      <c r="E204" s="18">
        <f>Inputs!D312</f>
        <v>0.9652757216229505</v>
      </c>
      <c r="F204" s="12">
        <f t="shared" si="39"/>
        <v>30.930883017342143</v>
      </c>
      <c r="G204" s="18">
        <f t="shared" si="46"/>
        <v>1</v>
      </c>
      <c r="H204" s="50">
        <f t="shared" si="47"/>
        <v>1.0331083284671718</v>
      </c>
      <c r="I204" s="18">
        <f t="shared" si="40"/>
        <v>1</v>
      </c>
      <c r="J204" s="12">
        <f t="shared" ref="J204:J212" si="60">F204/I204</f>
        <v>30.930883017342143</v>
      </c>
      <c r="K204" s="12">
        <f t="shared" ref="K204:K212" si="61">AVERAGE(J203:J205)</f>
        <v>30.190110923230804</v>
      </c>
      <c r="L204" s="49">
        <f>Trend!$S12</f>
        <v>-0.04</v>
      </c>
      <c r="M204" s="49">
        <f>Trend!$S32</f>
        <v>0</v>
      </c>
      <c r="N204" s="12">
        <f t="shared" ref="N204:N212" si="62">N203*(1+L204/12)*(1+M204)</f>
        <v>30.884820094024224</v>
      </c>
      <c r="O204" s="12">
        <f t="shared" ref="O204:O212" si="63">N204*E204*I204</f>
        <v>29.812367003454234</v>
      </c>
      <c r="P204" s="12"/>
      <c r="Q204" s="12"/>
      <c r="R204" s="12">
        <f t="shared" si="44"/>
        <v>30.884820094024224</v>
      </c>
      <c r="S204" s="12">
        <f t="shared" si="37"/>
        <v>29.856830425000002</v>
      </c>
      <c r="T204" s="12">
        <f t="shared" si="49"/>
        <v>-4.4463421545767545E-2</v>
      </c>
    </row>
    <row r="205" spans="1:20" x14ac:dyDescent="0.2">
      <c r="A205" s="4">
        <v>42430</v>
      </c>
      <c r="B205" s="22">
        <f>Unit*Inputs!B313</f>
        <v>29.946987219</v>
      </c>
      <c r="D205" s="12">
        <f t="shared" si="38"/>
        <v>29.946987219</v>
      </c>
      <c r="E205" s="18">
        <f>Inputs!D313</f>
        <v>1.0545498594236604</v>
      </c>
      <c r="F205" s="12">
        <f t="shared" si="39"/>
        <v>28.397886502366827</v>
      </c>
      <c r="G205" s="18">
        <f t="shared" si="46"/>
        <v>1</v>
      </c>
      <c r="H205" s="50">
        <f t="shared" si="47"/>
        <v>1.0000376348025648</v>
      </c>
      <c r="I205" s="18">
        <f t="shared" si="40"/>
        <v>1</v>
      </c>
      <c r="J205" s="12">
        <f t="shared" si="60"/>
        <v>28.397886502366827</v>
      </c>
      <c r="K205" s="12">
        <f t="shared" si="61"/>
        <v>28.358832198356794</v>
      </c>
      <c r="L205" s="49">
        <f>Trend!$S13</f>
        <v>-0.04</v>
      </c>
      <c r="M205" s="49">
        <f>Trend!$S33</f>
        <v>-0.13043478260869557</v>
      </c>
      <c r="N205" s="12">
        <f t="shared" si="62"/>
        <v>26.766844081487665</v>
      </c>
      <c r="O205" s="12">
        <f t="shared" si="63"/>
        <v>28.226971663347854</v>
      </c>
      <c r="P205" s="12"/>
      <c r="Q205" s="12"/>
      <c r="R205" s="12">
        <f t="shared" si="44"/>
        <v>26.766844081487665</v>
      </c>
      <c r="S205" s="12">
        <f t="shared" si="37"/>
        <v>29.946987219</v>
      </c>
      <c r="T205" s="12">
        <f t="shared" si="49"/>
        <v>-1.7200155556521466</v>
      </c>
    </row>
    <row r="206" spans="1:20" x14ac:dyDescent="0.2">
      <c r="A206" s="4">
        <v>42461</v>
      </c>
      <c r="B206" s="22">
        <f>Unit*Inputs!B314</f>
        <v>26.183258089000002</v>
      </c>
      <c r="D206" s="12">
        <f t="shared" si="38"/>
        <v>26.183258089000002</v>
      </c>
      <c r="E206" s="18">
        <f>Inputs!D314</f>
        <v>1.0169153188692668</v>
      </c>
      <c r="F206" s="12">
        <f t="shared" si="39"/>
        <v>25.747727075361411</v>
      </c>
      <c r="G206" s="18">
        <f t="shared" si="46"/>
        <v>1</v>
      </c>
      <c r="H206" s="50">
        <f t="shared" si="47"/>
        <v>0.97612277725203567</v>
      </c>
      <c r="I206" s="18">
        <f t="shared" si="40"/>
        <v>1</v>
      </c>
      <c r="J206" s="12">
        <f t="shared" si="60"/>
        <v>25.747727075361411</v>
      </c>
      <c r="K206" s="12">
        <f t="shared" si="61"/>
        <v>26.58839360709726</v>
      </c>
      <c r="L206" s="49">
        <f>Trend!$S14</f>
        <v>-0.04</v>
      </c>
      <c r="M206" s="49">
        <f>Trend!$S34</f>
        <v>0</v>
      </c>
      <c r="N206" s="12">
        <f t="shared" si="62"/>
        <v>26.677621267882706</v>
      </c>
      <c r="O206" s="12">
        <f t="shared" si="63"/>
        <v>27.128881738302475</v>
      </c>
      <c r="P206" s="12"/>
      <c r="Q206" s="12"/>
      <c r="R206" s="12">
        <f t="shared" si="44"/>
        <v>26.677621267882706</v>
      </c>
      <c r="S206" s="12">
        <f t="shared" si="37"/>
        <v>26.183258089000002</v>
      </c>
      <c r="T206" s="12">
        <f t="shared" si="49"/>
        <v>0.94562364930247256</v>
      </c>
    </row>
    <row r="207" spans="1:20" x14ac:dyDescent="0.2">
      <c r="A207" s="4">
        <v>42491</v>
      </c>
      <c r="B207" s="22">
        <f>Unit*Inputs!B315</f>
        <v>25.757152402000003</v>
      </c>
      <c r="D207" s="12">
        <f t="shared" si="38"/>
        <v>25.757152402000003</v>
      </c>
      <c r="E207" s="18">
        <f>Inputs!D315</f>
        <v>1.0053703154752169</v>
      </c>
      <c r="F207" s="12">
        <f t="shared" si="39"/>
        <v>25.619567243563534</v>
      </c>
      <c r="G207" s="18">
        <f t="shared" si="46"/>
        <v>1</v>
      </c>
      <c r="H207" s="50">
        <f t="shared" si="47"/>
        <v>0.96475668456994579</v>
      </c>
      <c r="I207" s="18">
        <f t="shared" si="40"/>
        <v>1</v>
      </c>
      <c r="J207" s="12">
        <f t="shared" si="60"/>
        <v>25.619567243563534</v>
      </c>
      <c r="K207" s="12">
        <f t="shared" si="61"/>
        <v>26.573646361754328</v>
      </c>
      <c r="L207" s="49">
        <f>Trend!$S15</f>
        <v>-0.04</v>
      </c>
      <c r="M207" s="49">
        <f>Trend!$S35</f>
        <v>0</v>
      </c>
      <c r="N207" s="12">
        <f t="shared" si="62"/>
        <v>26.588695863656433</v>
      </c>
      <c r="O207" s="12">
        <f t="shared" si="63"/>
        <v>26.731485548518865</v>
      </c>
      <c r="P207" s="12"/>
      <c r="Q207" s="12"/>
      <c r="R207" s="12">
        <f t="shared" si="44"/>
        <v>26.588695863656433</v>
      </c>
      <c r="S207" s="12">
        <f t="shared" si="37"/>
        <v>25.757152402000003</v>
      </c>
      <c r="T207" s="12">
        <f t="shared" si="49"/>
        <v>0.97433314651886249</v>
      </c>
    </row>
    <row r="208" spans="1:20" x14ac:dyDescent="0.2">
      <c r="A208" s="4">
        <v>42522</v>
      </c>
      <c r="B208" s="22">
        <f>Unit*Inputs!B316</f>
        <v>30.123380679</v>
      </c>
      <c r="D208" s="12">
        <f t="shared" si="38"/>
        <v>30.123380679</v>
      </c>
      <c r="E208" s="18">
        <f>Inputs!D316</f>
        <v>1.0624165227167914</v>
      </c>
      <c r="F208" s="12">
        <f t="shared" si="39"/>
        <v>28.353644766338029</v>
      </c>
      <c r="G208" s="18">
        <f t="shared" si="46"/>
        <v>1</v>
      </c>
      <c r="H208" s="50">
        <f t="shared" si="47"/>
        <v>0.93295607948832149</v>
      </c>
      <c r="I208" s="18">
        <f t="shared" si="40"/>
        <v>1</v>
      </c>
      <c r="J208" s="12">
        <f t="shared" si="60"/>
        <v>28.353644766338029</v>
      </c>
      <c r="K208" s="12">
        <f t="shared" si="61"/>
        <v>25.734704552662098</v>
      </c>
      <c r="L208" s="49">
        <f>Trend!$S16</f>
        <v>-0.04</v>
      </c>
      <c r="M208" s="49">
        <f>Trend!$S36</f>
        <v>0</v>
      </c>
      <c r="N208" s="12">
        <f t="shared" si="62"/>
        <v>26.500066877444247</v>
      </c>
      <c r="O208" s="12">
        <f t="shared" si="63"/>
        <v>28.154108903696738</v>
      </c>
      <c r="P208" s="12"/>
      <c r="Q208" s="12"/>
      <c r="R208" s="12">
        <f t="shared" si="44"/>
        <v>26.500066877444247</v>
      </c>
      <c r="S208" s="12">
        <f t="shared" si="37"/>
        <v>30.123380679</v>
      </c>
      <c r="T208" s="12">
        <f t="shared" si="49"/>
        <v>-1.9692717753032625</v>
      </c>
    </row>
    <row r="209" spans="1:20" x14ac:dyDescent="0.2">
      <c r="A209" s="4">
        <v>42552</v>
      </c>
      <c r="B209" s="22">
        <f>Unit*Inputs!B317</f>
        <v>22.328218346</v>
      </c>
      <c r="D209" s="12">
        <f t="shared" si="38"/>
        <v>22.328218346</v>
      </c>
      <c r="E209" s="18">
        <f>Inputs!D317</f>
        <v>0.96114299325273256</v>
      </c>
      <c r="F209" s="12">
        <f t="shared" si="39"/>
        <v>23.230901648084735</v>
      </c>
      <c r="G209" s="18">
        <f t="shared" si="46"/>
        <v>1</v>
      </c>
      <c r="H209" s="50">
        <f t="shared" si="47"/>
        <v>0.93392991939460834</v>
      </c>
      <c r="I209" s="18">
        <f t="shared" si="40"/>
        <v>1</v>
      </c>
      <c r="J209" s="12">
        <f t="shared" si="60"/>
        <v>23.230901648084735</v>
      </c>
      <c r="K209" s="12">
        <f t="shared" si="61"/>
        <v>24.24488232771763</v>
      </c>
      <c r="L209" s="49">
        <f>Trend!$S17</f>
        <v>-0.04</v>
      </c>
      <c r="M209" s="49">
        <f>Trend!$S37</f>
        <v>-0.11</v>
      </c>
      <c r="N209" s="12">
        <f t="shared" si="62"/>
        <v>23.506442655855629</v>
      </c>
      <c r="O209" s="12">
        <f t="shared" si="63"/>
        <v>22.593052654972791</v>
      </c>
      <c r="P209" s="12"/>
      <c r="Q209" s="12"/>
      <c r="R209" s="12">
        <f t="shared" si="44"/>
        <v>23.506442655855629</v>
      </c>
      <c r="S209" s="12">
        <f t="shared" si="37"/>
        <v>22.328218346</v>
      </c>
      <c r="T209" s="12">
        <f t="shared" si="49"/>
        <v>0.26483430897279092</v>
      </c>
    </row>
    <row r="210" spans="1:20" x14ac:dyDescent="0.2">
      <c r="A210" s="4">
        <v>42583</v>
      </c>
      <c r="B210" s="22">
        <f>Unit*Inputs!B318</f>
        <v>23.489589950000003</v>
      </c>
      <c r="D210" s="12">
        <f t="shared" si="38"/>
        <v>23.489589950000003</v>
      </c>
      <c r="E210" s="18">
        <f>Inputs!D318</f>
        <v>1.1106136291724662</v>
      </c>
      <c r="F210" s="12">
        <f t="shared" si="39"/>
        <v>21.150100568730121</v>
      </c>
      <c r="G210" s="18">
        <f t="shared" si="46"/>
        <v>1</v>
      </c>
      <c r="H210" s="50">
        <f t="shared" si="47"/>
        <v>0.92467384866109226</v>
      </c>
      <c r="I210" s="18">
        <f t="shared" si="40"/>
        <v>1</v>
      </c>
      <c r="J210" s="12">
        <f t="shared" si="60"/>
        <v>21.150100568730121</v>
      </c>
      <c r="K210" s="12">
        <f t="shared" si="61"/>
        <v>23.110164873270236</v>
      </c>
      <c r="L210" s="49">
        <f>Trend!$S18</f>
        <v>-0.04</v>
      </c>
      <c r="M210" s="49">
        <f>Trend!$S38</f>
        <v>0</v>
      </c>
      <c r="N210" s="12">
        <f t="shared" si="62"/>
        <v>23.428087847002779</v>
      </c>
      <c r="O210" s="12">
        <f t="shared" si="63"/>
        <v>26.019553668331106</v>
      </c>
      <c r="P210" s="12"/>
      <c r="Q210" s="12"/>
      <c r="R210" s="12">
        <f t="shared" si="44"/>
        <v>23.428087847002779</v>
      </c>
      <c r="S210" s="12">
        <f t="shared" si="37"/>
        <v>23.489589950000003</v>
      </c>
      <c r="T210" s="12">
        <f t="shared" si="49"/>
        <v>2.5299637183311035</v>
      </c>
    </row>
    <row r="211" spans="1:20" x14ac:dyDescent="0.2">
      <c r="A211" s="4">
        <v>42614</v>
      </c>
      <c r="B211" s="22">
        <f>Unit*Inputs!B319</f>
        <v>25.281760924</v>
      </c>
      <c r="D211" s="12">
        <f t="shared" si="38"/>
        <v>25.281760924</v>
      </c>
      <c r="E211" s="18">
        <f>Inputs!D319</f>
        <v>1.0133176465331317</v>
      </c>
      <c r="F211" s="12">
        <f t="shared" si="39"/>
        <v>24.949492402995848</v>
      </c>
      <c r="G211" s="18">
        <f t="shared" si="46"/>
        <v>1</v>
      </c>
      <c r="H211" s="50">
        <f t="shared" si="47"/>
        <v>0.96908429486836234</v>
      </c>
      <c r="I211" s="18">
        <f t="shared" si="40"/>
        <v>1</v>
      </c>
      <c r="J211" s="12">
        <f t="shared" si="60"/>
        <v>24.949492402995848</v>
      </c>
      <c r="K211" s="12">
        <f t="shared" si="61"/>
        <v>23.022670938870515</v>
      </c>
      <c r="L211" s="49">
        <f>Trend!$S19</f>
        <v>-0.04</v>
      </c>
      <c r="M211" s="49">
        <f>Trend!$S39</f>
        <v>0</v>
      </c>
      <c r="N211" s="12">
        <f t="shared" si="62"/>
        <v>23.349994220846103</v>
      </c>
      <c r="O211" s="12">
        <f t="shared" si="63"/>
        <v>23.660961190430001</v>
      </c>
      <c r="P211" s="12"/>
      <c r="Q211" s="12"/>
      <c r="R211" s="12">
        <f t="shared" si="44"/>
        <v>23.349994220846103</v>
      </c>
      <c r="S211" s="12">
        <f t="shared" si="37"/>
        <v>25.281760924</v>
      </c>
      <c r="T211" s="12">
        <f t="shared" si="49"/>
        <v>-1.6207997335699993</v>
      </c>
    </row>
    <row r="212" spans="1:20" x14ac:dyDescent="0.2">
      <c r="A212" s="4">
        <v>42644</v>
      </c>
      <c r="B212" s="22">
        <f>Unit*Inputs!B320</f>
        <v>22.795214250000001</v>
      </c>
      <c r="D212" s="12">
        <f t="shared" si="38"/>
        <v>22.795214250000001</v>
      </c>
      <c r="E212" s="18">
        <f>Inputs!D320</f>
        <v>0.99245896774548314</v>
      </c>
      <c r="F212" s="12">
        <f t="shared" si="39"/>
        <v>22.968419844885567</v>
      </c>
      <c r="G212" s="18">
        <f t="shared" si="46"/>
        <v>1</v>
      </c>
      <c r="H212" s="50">
        <f t="shared" si="47"/>
        <v>1.0001341906588057</v>
      </c>
      <c r="I212" s="18">
        <f t="shared" si="40"/>
        <v>1</v>
      </c>
      <c r="J212" s="12">
        <f t="shared" si="60"/>
        <v>22.968419844885567</v>
      </c>
      <c r="K212" s="12">
        <f t="shared" si="61"/>
        <v>23.958956123940709</v>
      </c>
      <c r="L212" s="49">
        <f>Trend!$S20</f>
        <v>-0.04</v>
      </c>
      <c r="M212" s="49">
        <f>Trend!$S40</f>
        <v>0</v>
      </c>
      <c r="N212" s="12">
        <f t="shared" si="62"/>
        <v>23.272160906776616</v>
      </c>
      <c r="O212" s="12">
        <f t="shared" si="63"/>
        <v>23.096664790746306</v>
      </c>
      <c r="P212" s="12"/>
      <c r="Q212" s="12"/>
      <c r="R212" s="12">
        <f t="shared" si="44"/>
        <v>23.272160906776616</v>
      </c>
      <c r="S212" s="12">
        <f t="shared" si="37"/>
        <v>22.795214250000001</v>
      </c>
      <c r="T212" s="12">
        <f t="shared" si="49"/>
        <v>0.30145054074630551</v>
      </c>
    </row>
    <row r="213" spans="1:20" x14ac:dyDescent="0.2">
      <c r="A213" s="4">
        <v>42675</v>
      </c>
      <c r="B213" s="22"/>
      <c r="D213" s="12">
        <f t="shared" si="38"/>
        <v>0</v>
      </c>
      <c r="E213" s="18">
        <f>Inputs!D321</f>
        <v>0.98562951534968446</v>
      </c>
      <c r="F213" s="12"/>
      <c r="G213" s="18">
        <f t="shared" si="46"/>
        <v>1</v>
      </c>
      <c r="H213" s="50">
        <f t="shared" si="47"/>
        <v>1.0519864648852775</v>
      </c>
      <c r="I213" s="18">
        <f t="shared" si="40"/>
        <v>1</v>
      </c>
      <c r="J213" s="12"/>
      <c r="K213" s="12"/>
      <c r="L213" s="49">
        <f>Trend!$S21</f>
        <v>-0.04</v>
      </c>
      <c r="M213" s="49">
        <f>Trend!$S41</f>
        <v>0</v>
      </c>
      <c r="N213" s="12"/>
      <c r="O213" s="12"/>
      <c r="P213" s="12">
        <f t="shared" ref="P213:P262" si="64">IF(N212=0,P212,N212)*(1+L213/12)*(1+M213)</f>
        <v>23.194587037087363</v>
      </c>
      <c r="Q213" s="12">
        <f t="shared" ref="Q213:Q262" si="65">P213*E213*I213</f>
        <v>22.86126958010049</v>
      </c>
      <c r="R213" s="12">
        <f t="shared" si="44"/>
        <v>23.194587037087363</v>
      </c>
      <c r="S213" s="12">
        <f t="shared" si="37"/>
        <v>22.86126958010049</v>
      </c>
      <c r="T213" s="12">
        <f t="shared" si="49"/>
        <v>0</v>
      </c>
    </row>
    <row r="214" spans="1:20" x14ac:dyDescent="0.2">
      <c r="A214" s="4">
        <v>42705</v>
      </c>
      <c r="B214" s="22">
        <f>Unit*Inputs!B322</f>
        <v>24.012153181000002</v>
      </c>
      <c r="D214" s="12">
        <f t="shared" si="38"/>
        <v>24.012153181000002</v>
      </c>
      <c r="E214" s="18">
        <f>Inputs!D322</f>
        <v>0.90933862827181133</v>
      </c>
      <c r="F214" s="12">
        <f t="shared" si="39"/>
        <v>26.406173051984883</v>
      </c>
      <c r="G214" s="18">
        <f t="shared" si="46"/>
        <v>1</v>
      </c>
      <c r="H214" s="50">
        <f t="shared" si="47"/>
        <v>1.1545742907833405</v>
      </c>
      <c r="I214" s="18">
        <f t="shared" si="40"/>
        <v>1</v>
      </c>
      <c r="J214" s="12"/>
      <c r="K214" s="12"/>
      <c r="L214" s="49">
        <f>Trend!$S22</f>
        <v>-0.04</v>
      </c>
      <c r="M214" s="49">
        <f>Trend!$S42</f>
        <v>0</v>
      </c>
      <c r="N214" s="12"/>
      <c r="O214" s="12"/>
      <c r="P214" s="12">
        <f t="shared" si="64"/>
        <v>23.117271746963738</v>
      </c>
      <c r="Q214" s="12">
        <f t="shared" si="65"/>
        <v>21.021428179770705</v>
      </c>
      <c r="R214" s="12">
        <f t="shared" si="44"/>
        <v>23.117271746963738</v>
      </c>
      <c r="S214" s="12">
        <f t="shared" si="37"/>
        <v>24.012153181000002</v>
      </c>
      <c r="T214" s="12">
        <f t="shared" si="49"/>
        <v>-24.012153181000002</v>
      </c>
    </row>
    <row r="215" spans="1:20" x14ac:dyDescent="0.2">
      <c r="A215" s="4">
        <v>42736</v>
      </c>
      <c r="B215" s="22">
        <f>Unit*Inputs!B323</f>
        <v>21.876244125000003</v>
      </c>
      <c r="D215" s="12">
        <f t="shared" si="38"/>
        <v>21.876244125000003</v>
      </c>
      <c r="E215" s="18">
        <f>Inputs!D323</f>
        <v>0.99076887481410225</v>
      </c>
      <c r="F215" s="12">
        <f t="shared" si="39"/>
        <v>22.08006799679152</v>
      </c>
      <c r="G215" s="18">
        <f t="shared" si="46"/>
        <v>1</v>
      </c>
      <c r="H215" s="50">
        <f t="shared" si="47"/>
        <v>1.058635486168473</v>
      </c>
      <c r="I215" s="18">
        <f t="shared" si="40"/>
        <v>1</v>
      </c>
      <c r="J215" s="12"/>
      <c r="K215" s="12"/>
      <c r="L215" s="49">
        <f>Trend!$T11</f>
        <v>-0.02</v>
      </c>
      <c r="M215" s="49">
        <f>Trend!$T31</f>
        <v>0</v>
      </c>
      <c r="N215" s="12"/>
      <c r="O215" s="12"/>
      <c r="P215" s="12">
        <f t="shared" si="64"/>
        <v>23.078742960718799</v>
      </c>
      <c r="Q215" s="12">
        <f t="shared" si="65"/>
        <v>22.865700195315249</v>
      </c>
      <c r="R215" s="12">
        <f t="shared" si="44"/>
        <v>23.078742960718799</v>
      </c>
      <c r="S215" s="12">
        <f t="shared" si="37"/>
        <v>21.876244125000003</v>
      </c>
      <c r="T215" s="12">
        <f t="shared" si="49"/>
        <v>-21.876244125000003</v>
      </c>
    </row>
    <row r="216" spans="1:20" x14ac:dyDescent="0.2">
      <c r="A216" s="4">
        <v>42767</v>
      </c>
      <c r="B216" s="22">
        <f>Unit*Inputs!B324</f>
        <v>0</v>
      </c>
      <c r="D216" s="12">
        <f t="shared" si="38"/>
        <v>0</v>
      </c>
      <c r="E216" s="18">
        <f>Inputs!D324</f>
        <v>0.92006338743058758</v>
      </c>
      <c r="F216" s="12">
        <f t="shared" si="39"/>
        <v>0</v>
      </c>
      <c r="G216" s="18">
        <f t="shared" si="46"/>
        <v>1</v>
      </c>
      <c r="H216" s="18">
        <f t="shared" si="47"/>
        <v>1.0331083284671718</v>
      </c>
      <c r="I216" s="18">
        <f t="shared" si="40"/>
        <v>1</v>
      </c>
      <c r="J216" s="12"/>
      <c r="K216" s="12"/>
      <c r="L216" s="23">
        <f>Trend!$T12</f>
        <v>-0.02</v>
      </c>
      <c r="M216" s="23">
        <f>Trend!$T32</f>
        <v>0</v>
      </c>
      <c r="N216" s="12"/>
      <c r="O216" s="12"/>
      <c r="P216" s="12">
        <f t="shared" si="64"/>
        <v>23.040278389117599</v>
      </c>
      <c r="Q216" s="12">
        <f t="shared" si="65"/>
        <v>21.1985165820353</v>
      </c>
      <c r="R216" s="12">
        <f t="shared" si="44"/>
        <v>23.040278389117599</v>
      </c>
      <c r="S216" s="12">
        <f t="shared" si="37"/>
        <v>21.1985165820353</v>
      </c>
      <c r="T216" s="12">
        <f t="shared" si="49"/>
        <v>0</v>
      </c>
    </row>
    <row r="217" spans="1:20" x14ac:dyDescent="0.2">
      <c r="A217" s="4">
        <v>42795</v>
      </c>
      <c r="B217" s="22">
        <f>Unit*Inputs!B325</f>
        <v>0</v>
      </c>
      <c r="D217" s="12">
        <f t="shared" si="38"/>
        <v>0</v>
      </c>
      <c r="E217" s="18">
        <f>Inputs!D325</f>
        <v>1.1156087195848408</v>
      </c>
      <c r="F217" s="12">
        <f t="shared" si="39"/>
        <v>0</v>
      </c>
      <c r="G217" s="18">
        <f t="shared" si="46"/>
        <v>1</v>
      </c>
      <c r="H217" s="18">
        <f t="shared" si="47"/>
        <v>1.0000376348025648</v>
      </c>
      <c r="I217" s="18">
        <f t="shared" si="40"/>
        <v>1</v>
      </c>
      <c r="J217" s="12"/>
      <c r="K217" s="12"/>
      <c r="L217" s="23">
        <f>Trend!$T13</f>
        <v>-0.02</v>
      </c>
      <c r="M217" s="23">
        <f>Trend!$T33</f>
        <v>0</v>
      </c>
      <c r="N217" s="12"/>
      <c r="O217" s="12"/>
      <c r="P217" s="12">
        <f t="shared" si="64"/>
        <v>23.001877925135737</v>
      </c>
      <c r="Q217" s="12">
        <f t="shared" si="65"/>
        <v>25.661095580107492</v>
      </c>
      <c r="R217" s="12">
        <f t="shared" si="44"/>
        <v>23.001877925135737</v>
      </c>
      <c r="S217" s="12">
        <f t="shared" si="37"/>
        <v>25.661095580107492</v>
      </c>
      <c r="T217" s="12">
        <f t="shared" si="49"/>
        <v>0</v>
      </c>
    </row>
    <row r="218" spans="1:20" x14ac:dyDescent="0.2">
      <c r="A218" s="4">
        <v>42826</v>
      </c>
      <c r="B218" s="22">
        <f>Unit*Inputs!B326</f>
        <v>0</v>
      </c>
      <c r="D218" s="12">
        <f t="shared" si="38"/>
        <v>0</v>
      </c>
      <c r="E218" s="18">
        <f>Inputs!D326</f>
        <v>0.90725876555119289</v>
      </c>
      <c r="F218" s="12">
        <f t="shared" si="39"/>
        <v>0</v>
      </c>
      <c r="G218" s="18">
        <f t="shared" si="46"/>
        <v>1</v>
      </c>
      <c r="H218" s="18">
        <f t="shared" si="47"/>
        <v>0.97612277725203567</v>
      </c>
      <c r="I218" s="18">
        <f t="shared" si="40"/>
        <v>1</v>
      </c>
      <c r="J218" s="12"/>
      <c r="K218" s="12"/>
      <c r="L218" s="23">
        <f>Trend!$T14</f>
        <v>-0.02</v>
      </c>
      <c r="M218" s="23">
        <f>Trend!$T34</f>
        <v>0</v>
      </c>
      <c r="N218" s="12"/>
      <c r="O218" s="12"/>
      <c r="P218" s="12">
        <f t="shared" si="64"/>
        <v>22.963541461927178</v>
      </c>
      <c r="Q218" s="12">
        <f t="shared" si="65"/>
        <v>20.833874279431686</v>
      </c>
      <c r="R218" s="12">
        <f t="shared" si="44"/>
        <v>22.963541461927178</v>
      </c>
      <c r="S218" s="12">
        <f t="shared" si="37"/>
        <v>20.833874279431686</v>
      </c>
      <c r="T218" s="12">
        <f t="shared" si="49"/>
        <v>0</v>
      </c>
    </row>
    <row r="219" spans="1:20" x14ac:dyDescent="0.2">
      <c r="A219" s="4">
        <v>42856</v>
      </c>
      <c r="B219" s="22">
        <f>Unit*Inputs!B327</f>
        <v>0</v>
      </c>
      <c r="D219" s="12">
        <f t="shared" si="38"/>
        <v>0</v>
      </c>
      <c r="E219" s="18">
        <f>Inputs!D327</f>
        <v>1.0526956417707756</v>
      </c>
      <c r="F219" s="12">
        <f t="shared" si="39"/>
        <v>0</v>
      </c>
      <c r="G219" s="18">
        <f t="shared" si="46"/>
        <v>1</v>
      </c>
      <c r="H219" s="18">
        <f t="shared" si="47"/>
        <v>0.96475668456994579</v>
      </c>
      <c r="I219" s="18">
        <f t="shared" si="40"/>
        <v>1</v>
      </c>
      <c r="J219" s="12"/>
      <c r="K219" s="12"/>
      <c r="L219" s="23">
        <f>Trend!$T15</f>
        <v>-0.02</v>
      </c>
      <c r="M219" s="23">
        <f>Trend!$T35</f>
        <v>0</v>
      </c>
      <c r="N219" s="12"/>
      <c r="O219" s="12"/>
      <c r="P219" s="12">
        <f t="shared" si="64"/>
        <v>22.925268892823965</v>
      </c>
      <c r="Q219" s="12">
        <f t="shared" si="65"/>
        <v>24.13333064989892</v>
      </c>
      <c r="R219" s="12">
        <f t="shared" si="44"/>
        <v>22.925268892823965</v>
      </c>
      <c r="S219" s="12">
        <f t="shared" si="37"/>
        <v>24.13333064989892</v>
      </c>
      <c r="T219" s="12">
        <f t="shared" si="49"/>
        <v>0</v>
      </c>
    </row>
    <row r="220" spans="1:20" x14ac:dyDescent="0.2">
      <c r="A220" s="4">
        <v>42887</v>
      </c>
      <c r="B220" s="22">
        <f>Unit*Inputs!B328</f>
        <v>0</v>
      </c>
      <c r="D220" s="12">
        <f t="shared" si="38"/>
        <v>0</v>
      </c>
      <c r="E220" s="18">
        <f>Inputs!D328</f>
        <v>1.064471517743222</v>
      </c>
      <c r="F220" s="12">
        <f t="shared" si="39"/>
        <v>0</v>
      </c>
      <c r="G220" s="18">
        <f t="shared" si="46"/>
        <v>1</v>
      </c>
      <c r="H220" s="18">
        <f t="shared" si="47"/>
        <v>0.93295607948832149</v>
      </c>
      <c r="I220" s="18">
        <f t="shared" si="40"/>
        <v>1</v>
      </c>
      <c r="J220" s="12"/>
      <c r="K220" s="12"/>
      <c r="L220" s="23">
        <f>Trend!$T16</f>
        <v>-0.02</v>
      </c>
      <c r="M220" s="23">
        <f>Trend!$T36</f>
        <v>0</v>
      </c>
      <c r="N220" s="12"/>
      <c r="O220" s="12"/>
      <c r="P220" s="12">
        <f t="shared" si="64"/>
        <v>22.887060111335924</v>
      </c>
      <c r="Q220" s="12">
        <f t="shared" si="65"/>
        <v>24.362623613394106</v>
      </c>
      <c r="R220" s="12">
        <f t="shared" si="44"/>
        <v>22.887060111335924</v>
      </c>
      <c r="S220" s="12">
        <f t="shared" si="37"/>
        <v>24.362623613394106</v>
      </c>
      <c r="T220" s="12">
        <f t="shared" si="49"/>
        <v>0</v>
      </c>
    </row>
    <row r="221" spans="1:20" x14ac:dyDescent="0.2">
      <c r="A221" s="4">
        <v>42917</v>
      </c>
      <c r="B221" s="22">
        <f>Unit*Inputs!B329</f>
        <v>0</v>
      </c>
      <c r="D221" s="12">
        <f t="shared" si="38"/>
        <v>0</v>
      </c>
      <c r="E221" s="18">
        <f>Inputs!D329</f>
        <v>0.92989415079422777</v>
      </c>
      <c r="F221" s="12">
        <f t="shared" si="39"/>
        <v>0</v>
      </c>
      <c r="G221" s="18">
        <f t="shared" si="46"/>
        <v>1</v>
      </c>
      <c r="H221" s="18">
        <f t="shared" si="47"/>
        <v>0.93392991939460834</v>
      </c>
      <c r="I221" s="18">
        <f t="shared" si="40"/>
        <v>1</v>
      </c>
      <c r="J221" s="12"/>
      <c r="K221" s="12"/>
      <c r="L221" s="23">
        <f>Trend!$T17</f>
        <v>-0.02</v>
      </c>
      <c r="M221" s="23">
        <f>Trend!$T37</f>
        <v>0</v>
      </c>
      <c r="N221" s="12"/>
      <c r="O221" s="12"/>
      <c r="P221" s="12">
        <f t="shared" si="64"/>
        <v>22.848915011150364</v>
      </c>
      <c r="Q221" s="12">
        <f t="shared" si="65"/>
        <v>21.247072420863152</v>
      </c>
      <c r="R221" s="12">
        <f t="shared" si="44"/>
        <v>22.848915011150364</v>
      </c>
      <c r="S221" s="12">
        <f t="shared" si="37"/>
        <v>21.247072420863152</v>
      </c>
      <c r="T221" s="12">
        <f t="shared" si="49"/>
        <v>0</v>
      </c>
    </row>
    <row r="222" spans="1:20" x14ac:dyDescent="0.2">
      <c r="A222" s="4">
        <v>42948</v>
      </c>
      <c r="B222" s="22">
        <f>Unit*Inputs!B330</f>
        <v>0</v>
      </c>
      <c r="D222" s="12">
        <f t="shared" si="38"/>
        <v>0</v>
      </c>
      <c r="E222" s="18">
        <f>Inputs!D330</f>
        <v>1.114826091419745</v>
      </c>
      <c r="F222" s="12">
        <f t="shared" si="39"/>
        <v>0</v>
      </c>
      <c r="G222" s="18">
        <f t="shared" si="46"/>
        <v>1</v>
      </c>
      <c r="H222" s="18">
        <f t="shared" si="47"/>
        <v>0.92467384866109226</v>
      </c>
      <c r="I222" s="18">
        <f t="shared" si="40"/>
        <v>1</v>
      </c>
      <c r="J222" s="12"/>
      <c r="K222" s="12"/>
      <c r="L222" s="23">
        <f>Trend!$T18</f>
        <v>-0.02</v>
      </c>
      <c r="M222" s="23">
        <f>Trend!$T38</f>
        <v>0</v>
      </c>
      <c r="N222" s="12"/>
      <c r="O222" s="12"/>
      <c r="P222" s="12">
        <f t="shared" si="64"/>
        <v>22.810833486131781</v>
      </c>
      <c r="Q222" s="12">
        <f t="shared" si="65"/>
        <v>25.430112337370929</v>
      </c>
      <c r="R222" s="12">
        <f t="shared" si="44"/>
        <v>22.810833486131781</v>
      </c>
      <c r="S222" s="12">
        <f t="shared" si="37"/>
        <v>25.430112337370929</v>
      </c>
      <c r="T222" s="12">
        <f t="shared" si="49"/>
        <v>0</v>
      </c>
    </row>
    <row r="223" spans="1:20" x14ac:dyDescent="0.2">
      <c r="A223" s="4">
        <v>42979</v>
      </c>
      <c r="B223" s="22">
        <f>Unit*Inputs!B331</f>
        <v>0</v>
      </c>
      <c r="D223" s="12">
        <f t="shared" si="38"/>
        <v>0</v>
      </c>
      <c r="E223" s="18">
        <f>Inputs!D331</f>
        <v>0.96389285009349002</v>
      </c>
      <c r="F223" s="12">
        <f t="shared" si="39"/>
        <v>0</v>
      </c>
      <c r="G223" s="18">
        <f t="shared" si="46"/>
        <v>1</v>
      </c>
      <c r="H223" s="18">
        <f t="shared" si="47"/>
        <v>0.96908429486836234</v>
      </c>
      <c r="I223" s="18">
        <f t="shared" si="40"/>
        <v>1</v>
      </c>
      <c r="J223" s="12"/>
      <c r="K223" s="12"/>
      <c r="L223" s="23">
        <f>Trend!$T19</f>
        <v>-0.02</v>
      </c>
      <c r="M223" s="23">
        <f>Trend!$T39</f>
        <v>0</v>
      </c>
      <c r="N223" s="12"/>
      <c r="O223" s="12"/>
      <c r="P223" s="12">
        <f t="shared" si="64"/>
        <v>22.772815430321561</v>
      </c>
      <c r="Q223" s="12">
        <f t="shared" si="65"/>
        <v>21.950553969785656</v>
      </c>
      <c r="R223" s="12">
        <f t="shared" si="44"/>
        <v>22.772815430321561</v>
      </c>
      <c r="S223" s="12">
        <f t="shared" si="37"/>
        <v>21.950553969785656</v>
      </c>
      <c r="T223" s="12">
        <f t="shared" si="49"/>
        <v>0</v>
      </c>
    </row>
    <row r="224" spans="1:20" x14ac:dyDescent="0.2">
      <c r="A224" s="4">
        <v>43009</v>
      </c>
      <c r="B224" s="22">
        <f>Unit*Inputs!B332</f>
        <v>0</v>
      </c>
      <c r="D224" s="12">
        <f t="shared" si="38"/>
        <v>0</v>
      </c>
      <c r="E224" s="18">
        <f>Inputs!D332</f>
        <v>1.0410566609023766</v>
      </c>
      <c r="F224" s="12">
        <f t="shared" si="39"/>
        <v>0</v>
      </c>
      <c r="G224" s="18">
        <f t="shared" si="46"/>
        <v>1</v>
      </c>
      <c r="H224" s="18">
        <f t="shared" si="47"/>
        <v>1.0001341906588057</v>
      </c>
      <c r="I224" s="18">
        <f t="shared" si="40"/>
        <v>1</v>
      </c>
      <c r="J224" s="12"/>
      <c r="K224" s="12"/>
      <c r="L224" s="23">
        <f>Trend!$T20</f>
        <v>-0.02</v>
      </c>
      <c r="M224" s="23">
        <f>Trend!$T40</f>
        <v>0</v>
      </c>
      <c r="N224" s="12"/>
      <c r="O224" s="12"/>
      <c r="P224" s="12">
        <f t="shared" si="64"/>
        <v>22.734860737937691</v>
      </c>
      <c r="Q224" s="12">
        <f t="shared" si="65"/>
        <v>23.668278205917954</v>
      </c>
      <c r="R224" s="12">
        <f t="shared" si="44"/>
        <v>22.734860737937691</v>
      </c>
      <c r="S224" s="12">
        <f t="shared" si="37"/>
        <v>23.668278205917954</v>
      </c>
      <c r="T224" s="12">
        <f t="shared" si="49"/>
        <v>0</v>
      </c>
    </row>
    <row r="225" spans="1:20" x14ac:dyDescent="0.2">
      <c r="A225" s="4">
        <v>43040</v>
      </c>
      <c r="B225" s="22">
        <f>Unit*Inputs!B333</f>
        <v>0</v>
      </c>
      <c r="D225" s="12">
        <f t="shared" si="38"/>
        <v>0</v>
      </c>
      <c r="E225" s="18">
        <f>Inputs!D333</f>
        <v>0.98645661863243306</v>
      </c>
      <c r="F225" s="12">
        <f t="shared" si="39"/>
        <v>0</v>
      </c>
      <c r="G225" s="18">
        <f t="shared" si="46"/>
        <v>1</v>
      </c>
      <c r="H225" s="18">
        <f t="shared" si="47"/>
        <v>1.0519864648852775</v>
      </c>
      <c r="I225" s="18">
        <f t="shared" si="40"/>
        <v>1</v>
      </c>
      <c r="J225" s="12"/>
      <c r="K225" s="12"/>
      <c r="L225" s="23">
        <f>Trend!$T21</f>
        <v>-0.02</v>
      </c>
      <c r="M225" s="23">
        <f>Trend!$T41</f>
        <v>0</v>
      </c>
      <c r="N225" s="12"/>
      <c r="O225" s="12"/>
      <c r="P225" s="12">
        <f t="shared" si="64"/>
        <v>22.696969303374459</v>
      </c>
      <c r="Q225" s="12">
        <f t="shared" si="65"/>
        <v>22.3895755922109</v>
      </c>
      <c r="R225" s="12">
        <f t="shared" si="44"/>
        <v>22.696969303374459</v>
      </c>
      <c r="S225" s="12">
        <f t="shared" si="37"/>
        <v>22.3895755922109</v>
      </c>
      <c r="T225" s="12">
        <f t="shared" si="49"/>
        <v>0</v>
      </c>
    </row>
    <row r="226" spans="1:20" x14ac:dyDescent="0.2">
      <c r="A226" s="4">
        <v>43070</v>
      </c>
      <c r="B226" s="22">
        <f>Unit*Inputs!B334</f>
        <v>0</v>
      </c>
      <c r="D226" s="12">
        <f t="shared" si="38"/>
        <v>0</v>
      </c>
      <c r="E226" s="18">
        <f>Inputs!D334</f>
        <v>0.88389465421459223</v>
      </c>
      <c r="F226" s="12">
        <f t="shared" si="39"/>
        <v>0</v>
      </c>
      <c r="G226" s="18">
        <f t="shared" si="46"/>
        <v>1</v>
      </c>
      <c r="H226" s="18">
        <f t="shared" si="47"/>
        <v>1.1545742907833405</v>
      </c>
      <c r="I226" s="18">
        <f t="shared" si="40"/>
        <v>1</v>
      </c>
      <c r="J226" s="12"/>
      <c r="K226" s="12"/>
      <c r="L226" s="23">
        <f>Trend!$T22</f>
        <v>-0.02</v>
      </c>
      <c r="M226" s="23">
        <f>Trend!$T42</f>
        <v>0</v>
      </c>
      <c r="N226" s="12"/>
      <c r="O226" s="12"/>
      <c r="P226" s="12">
        <f t="shared" si="64"/>
        <v>22.659141021202167</v>
      </c>
      <c r="Q226" s="12">
        <f t="shared" si="65"/>
        <v>20.028293617735173</v>
      </c>
      <c r="R226" s="12">
        <f t="shared" si="44"/>
        <v>22.659141021202167</v>
      </c>
      <c r="S226" s="12">
        <f t="shared" si="37"/>
        <v>20.028293617735173</v>
      </c>
      <c r="T226" s="12">
        <f t="shared" si="49"/>
        <v>0</v>
      </c>
    </row>
    <row r="227" spans="1:20" x14ac:dyDescent="0.2">
      <c r="A227" s="4">
        <v>43101</v>
      </c>
      <c r="B227" s="22">
        <f>Unit*Inputs!B335</f>
        <v>0</v>
      </c>
      <c r="D227" s="12">
        <f t="shared" si="38"/>
        <v>0</v>
      </c>
      <c r="E227" s="18">
        <f>Inputs!D335</f>
        <v>1.046134670074863</v>
      </c>
      <c r="F227" s="12">
        <f t="shared" si="39"/>
        <v>0</v>
      </c>
      <c r="G227" s="18">
        <f t="shared" si="46"/>
        <v>1</v>
      </c>
      <c r="H227" s="18">
        <f t="shared" si="47"/>
        <v>1.058635486168473</v>
      </c>
      <c r="I227" s="18">
        <f t="shared" si="40"/>
        <v>1</v>
      </c>
      <c r="J227" s="12"/>
      <c r="K227" s="12"/>
      <c r="L227" s="23">
        <f>Trend!$U11</f>
        <v>0</v>
      </c>
      <c r="M227" s="23">
        <f>Trend!$U31</f>
        <v>0</v>
      </c>
      <c r="N227" s="12"/>
      <c r="O227" s="12"/>
      <c r="P227" s="12">
        <f t="shared" si="64"/>
        <v>22.659141021202167</v>
      </c>
      <c r="Q227" s="12">
        <f t="shared" si="65"/>
        <v>23.704513016395126</v>
      </c>
      <c r="R227" s="12">
        <f t="shared" si="44"/>
        <v>22.659141021202167</v>
      </c>
      <c r="S227" s="12">
        <f t="shared" ref="S227:S262" si="66">IF(D227=0,Q227,D227)</f>
        <v>23.704513016395126</v>
      </c>
      <c r="T227" s="12">
        <f t="shared" si="49"/>
        <v>0</v>
      </c>
    </row>
    <row r="228" spans="1:20" x14ac:dyDescent="0.2">
      <c r="A228" s="4">
        <v>43132</v>
      </c>
      <c r="B228" s="22">
        <f>Unit*Inputs!B336</f>
        <v>0</v>
      </c>
      <c r="D228" s="12">
        <f t="shared" ref="D228:D262" si="67">B228+C228</f>
        <v>0</v>
      </c>
      <c r="E228" s="18">
        <f>Inputs!D336</f>
        <v>0.92006338743058791</v>
      </c>
      <c r="F228" s="12">
        <f t="shared" ref="F228:F262" si="68">D228/E228</f>
        <v>0</v>
      </c>
      <c r="G228" s="18">
        <f t="shared" si="46"/>
        <v>1</v>
      </c>
      <c r="H228" s="18">
        <f t="shared" si="47"/>
        <v>1.0331083284671718</v>
      </c>
      <c r="I228" s="18">
        <f t="shared" ref="I228:I262" si="69">IF(I$8=1,G228,H228)</f>
        <v>1</v>
      </c>
      <c r="J228" s="12"/>
      <c r="K228" s="12"/>
      <c r="L228" s="23">
        <f>Trend!$U12</f>
        <v>0</v>
      </c>
      <c r="M228" s="23">
        <f>Trend!$U32</f>
        <v>0</v>
      </c>
      <c r="N228" s="12"/>
      <c r="O228" s="12"/>
      <c r="P228" s="12">
        <f t="shared" si="64"/>
        <v>22.659141021202167</v>
      </c>
      <c r="Q228" s="12">
        <f t="shared" si="65"/>
        <v>20.847846044234657</v>
      </c>
      <c r="R228" s="12">
        <f t="shared" ref="R228:R262" si="70">IF(P228=0,N228,P228)</f>
        <v>22.659141021202167</v>
      </c>
      <c r="S228" s="12">
        <f t="shared" si="66"/>
        <v>20.847846044234657</v>
      </c>
      <c r="T228" s="12">
        <f t="shared" si="49"/>
        <v>0</v>
      </c>
    </row>
    <row r="229" spans="1:20" x14ac:dyDescent="0.2">
      <c r="A229" s="4">
        <v>43160</v>
      </c>
      <c r="B229" s="22">
        <f>Unit*Inputs!B337</f>
        <v>0</v>
      </c>
      <c r="D229" s="12">
        <f t="shared" si="67"/>
        <v>0</v>
      </c>
      <c r="E229" s="18">
        <f>Inputs!D337</f>
        <v>1.0109335386355662</v>
      </c>
      <c r="F229" s="12">
        <f t="shared" si="68"/>
        <v>0</v>
      </c>
      <c r="G229" s="18">
        <f t="shared" si="46"/>
        <v>1</v>
      </c>
      <c r="H229" s="18">
        <f t="shared" si="47"/>
        <v>1.0000376348025648</v>
      </c>
      <c r="I229" s="18">
        <f t="shared" si="69"/>
        <v>1</v>
      </c>
      <c r="J229" s="12"/>
      <c r="K229" s="12"/>
      <c r="L229" s="23">
        <f>Trend!$U13</f>
        <v>0</v>
      </c>
      <c r="M229" s="23">
        <f>Trend!$U33</f>
        <v>0</v>
      </c>
      <c r="N229" s="12"/>
      <c r="O229" s="12"/>
      <c r="P229" s="12">
        <f t="shared" si="64"/>
        <v>22.659141021202167</v>
      </c>
      <c r="Q229" s="12">
        <f t="shared" si="65"/>
        <v>22.906885615006225</v>
      </c>
      <c r="R229" s="12">
        <f t="shared" si="70"/>
        <v>22.659141021202167</v>
      </c>
      <c r="S229" s="12">
        <f t="shared" si="66"/>
        <v>22.906885615006225</v>
      </c>
      <c r="T229" s="12">
        <f t="shared" si="49"/>
        <v>0</v>
      </c>
    </row>
    <row r="230" spans="1:20" x14ac:dyDescent="0.2">
      <c r="A230" s="4">
        <v>43191</v>
      </c>
      <c r="B230" s="22">
        <f>Unit*Inputs!B338</f>
        <v>0</v>
      </c>
      <c r="D230" s="12">
        <f t="shared" si="67"/>
        <v>0</v>
      </c>
      <c r="E230" s="18">
        <f>Inputs!D338</f>
        <v>1.0078776764168984</v>
      </c>
      <c r="F230" s="12">
        <f t="shared" si="68"/>
        <v>0</v>
      </c>
      <c r="G230" s="18">
        <f t="shared" si="46"/>
        <v>1</v>
      </c>
      <c r="H230" s="18">
        <f t="shared" si="47"/>
        <v>0.97612277725203567</v>
      </c>
      <c r="I230" s="18">
        <f t="shared" si="69"/>
        <v>1</v>
      </c>
      <c r="J230" s="12"/>
      <c r="K230" s="12"/>
      <c r="L230" s="23">
        <f>Trend!$U14</f>
        <v>0</v>
      </c>
      <c r="M230" s="23">
        <f>Trend!$U34</f>
        <v>0</v>
      </c>
      <c r="N230" s="12"/>
      <c r="O230" s="12"/>
      <c r="P230" s="12">
        <f t="shared" si="64"/>
        <v>22.659141021202167</v>
      </c>
      <c r="Q230" s="12">
        <f t="shared" si="65"/>
        <v>22.837642402052065</v>
      </c>
      <c r="R230" s="12">
        <f t="shared" si="70"/>
        <v>22.659141021202167</v>
      </c>
      <c r="S230" s="12">
        <f t="shared" si="66"/>
        <v>22.837642402052065</v>
      </c>
      <c r="T230" s="12">
        <f t="shared" si="49"/>
        <v>0</v>
      </c>
    </row>
    <row r="231" spans="1:20" x14ac:dyDescent="0.2">
      <c r="A231" s="4">
        <v>43221</v>
      </c>
      <c r="B231" s="22">
        <f>Unit*Inputs!B339</f>
        <v>0</v>
      </c>
      <c r="D231" s="12">
        <f t="shared" si="67"/>
        <v>0</v>
      </c>
      <c r="E231" s="18">
        <f>Inputs!D339</f>
        <v>1.0550395064523677</v>
      </c>
      <c r="F231" s="12">
        <f t="shared" si="68"/>
        <v>0</v>
      </c>
      <c r="G231" s="18">
        <f t="shared" si="46"/>
        <v>1</v>
      </c>
      <c r="H231" s="18">
        <f t="shared" si="47"/>
        <v>0.96475668456994579</v>
      </c>
      <c r="I231" s="18">
        <f t="shared" si="69"/>
        <v>1</v>
      </c>
      <c r="J231" s="12"/>
      <c r="K231" s="12"/>
      <c r="L231" s="23">
        <f>Trend!$U15</f>
        <v>0</v>
      </c>
      <c r="M231" s="23">
        <f>Trend!$U35</f>
        <v>0</v>
      </c>
      <c r="N231" s="12"/>
      <c r="O231" s="12"/>
      <c r="P231" s="12">
        <f t="shared" si="64"/>
        <v>22.659141021202167</v>
      </c>
      <c r="Q231" s="12">
        <f t="shared" si="65"/>
        <v>23.906288959643732</v>
      </c>
      <c r="R231" s="12">
        <f t="shared" si="70"/>
        <v>22.659141021202167</v>
      </c>
      <c r="S231" s="12">
        <f t="shared" si="66"/>
        <v>23.906288959643732</v>
      </c>
      <c r="T231" s="12">
        <f t="shared" si="49"/>
        <v>0</v>
      </c>
    </row>
    <row r="232" spans="1:20" x14ac:dyDescent="0.2">
      <c r="A232" s="4">
        <v>43252</v>
      </c>
      <c r="B232" s="22">
        <f>Unit*Inputs!B340</f>
        <v>0</v>
      </c>
      <c r="D232" s="12">
        <f t="shared" si="67"/>
        <v>0</v>
      </c>
      <c r="E232" s="18">
        <f>Inputs!D340</f>
        <v>1.0169153188692668</v>
      </c>
      <c r="F232" s="12">
        <f t="shared" si="68"/>
        <v>0</v>
      </c>
      <c r="G232" s="18">
        <f t="shared" si="46"/>
        <v>1</v>
      </c>
      <c r="H232" s="18">
        <f t="shared" si="47"/>
        <v>0.93295607948832149</v>
      </c>
      <c r="I232" s="18">
        <f t="shared" si="69"/>
        <v>1</v>
      </c>
      <c r="J232" s="12"/>
      <c r="K232" s="12"/>
      <c r="L232" s="23">
        <f>Trend!$U16</f>
        <v>0</v>
      </c>
      <c r="M232" s="23">
        <f>Trend!$U36</f>
        <v>0</v>
      </c>
      <c r="N232" s="12"/>
      <c r="O232" s="12"/>
      <c r="P232" s="12">
        <f t="shared" si="64"/>
        <v>22.659141021202167</v>
      </c>
      <c r="Q232" s="12">
        <f t="shared" si="65"/>
        <v>23.042427616879486</v>
      </c>
      <c r="R232" s="12">
        <f t="shared" si="70"/>
        <v>22.659141021202167</v>
      </c>
      <c r="S232" s="12">
        <f t="shared" si="66"/>
        <v>23.042427616879486</v>
      </c>
      <c r="T232" s="12">
        <f t="shared" si="49"/>
        <v>0</v>
      </c>
    </row>
    <row r="233" spans="1:20" x14ac:dyDescent="0.2">
      <c r="A233" s="4">
        <v>43282</v>
      </c>
      <c r="B233" s="22">
        <f>Unit*Inputs!B341</f>
        <v>0</v>
      </c>
      <c r="D233" s="12">
        <f t="shared" si="67"/>
        <v>0</v>
      </c>
      <c r="E233" s="18">
        <f>Inputs!D341</f>
        <v>0.96192792221787327</v>
      </c>
      <c r="F233" s="12">
        <f t="shared" si="68"/>
        <v>0</v>
      </c>
      <c r="G233" s="18">
        <f t="shared" si="46"/>
        <v>1</v>
      </c>
      <c r="H233" s="18">
        <f t="shared" si="47"/>
        <v>0.93392991939460834</v>
      </c>
      <c r="I233" s="18">
        <f t="shared" si="69"/>
        <v>1</v>
      </c>
      <c r="J233" s="12"/>
      <c r="K233" s="12"/>
      <c r="L233" s="23">
        <f>Trend!$U17</f>
        <v>0</v>
      </c>
      <c r="M233" s="23">
        <f>Trend!$U37</f>
        <v>0</v>
      </c>
      <c r="N233" s="12"/>
      <c r="O233" s="12"/>
      <c r="P233" s="12">
        <f t="shared" si="64"/>
        <v>22.659141021202167</v>
      </c>
      <c r="Q233" s="12">
        <f t="shared" si="65"/>
        <v>21.796460441766779</v>
      </c>
      <c r="R233" s="12">
        <f t="shared" si="70"/>
        <v>22.659141021202167</v>
      </c>
      <c r="S233" s="12">
        <f t="shared" si="66"/>
        <v>21.796460441766779</v>
      </c>
      <c r="T233" s="12">
        <f t="shared" si="49"/>
        <v>0</v>
      </c>
    </row>
    <row r="234" spans="1:20" x14ac:dyDescent="0.2">
      <c r="A234" s="4">
        <v>43313</v>
      </c>
      <c r="B234" s="22">
        <f>Unit*Inputs!B342</f>
        <v>0</v>
      </c>
      <c r="D234" s="12">
        <f t="shared" si="67"/>
        <v>0</v>
      </c>
      <c r="E234" s="18">
        <f>Inputs!D342</f>
        <v>1.1106779387137444</v>
      </c>
      <c r="F234" s="12">
        <f t="shared" si="68"/>
        <v>0</v>
      </c>
      <c r="G234" s="18">
        <f t="shared" si="46"/>
        <v>1</v>
      </c>
      <c r="H234" s="18">
        <f t="shared" si="47"/>
        <v>0.92467384866109226</v>
      </c>
      <c r="I234" s="18">
        <f t="shared" si="69"/>
        <v>1</v>
      </c>
      <c r="J234" s="12"/>
      <c r="K234" s="12"/>
      <c r="L234" s="23">
        <f>Trend!$U18</f>
        <v>0</v>
      </c>
      <c r="M234" s="23">
        <f>Trend!$U38</f>
        <v>0</v>
      </c>
      <c r="N234" s="12"/>
      <c r="O234" s="12"/>
      <c r="P234" s="12">
        <f t="shared" si="64"/>
        <v>22.659141021202167</v>
      </c>
      <c r="Q234" s="12">
        <f t="shared" si="65"/>
        <v>25.167008042452874</v>
      </c>
      <c r="R234" s="12">
        <f t="shared" si="70"/>
        <v>22.659141021202167</v>
      </c>
      <c r="S234" s="12">
        <f t="shared" si="66"/>
        <v>25.167008042452874</v>
      </c>
      <c r="T234" s="12">
        <f t="shared" si="49"/>
        <v>0</v>
      </c>
    </row>
    <row r="235" spans="1:20" x14ac:dyDescent="0.2">
      <c r="A235" s="4">
        <v>43344</v>
      </c>
      <c r="B235" s="22">
        <f>Unit*Inputs!B343</f>
        <v>0</v>
      </c>
      <c r="D235" s="12">
        <f t="shared" si="67"/>
        <v>0</v>
      </c>
      <c r="E235" s="18">
        <f>Inputs!D343</f>
        <v>0.91944330964259713</v>
      </c>
      <c r="F235" s="12">
        <f t="shared" si="68"/>
        <v>0</v>
      </c>
      <c r="G235" s="18">
        <f t="shared" si="46"/>
        <v>1</v>
      </c>
      <c r="H235" s="18">
        <f t="shared" si="47"/>
        <v>0.96908429486836234</v>
      </c>
      <c r="I235" s="18">
        <f t="shared" si="69"/>
        <v>1</v>
      </c>
      <c r="J235" s="12"/>
      <c r="K235" s="12"/>
      <c r="L235" s="23">
        <f>Trend!$U19</f>
        <v>0</v>
      </c>
      <c r="M235" s="23">
        <f>Trend!$U39</f>
        <v>0</v>
      </c>
      <c r="N235" s="12"/>
      <c r="O235" s="12"/>
      <c r="P235" s="12">
        <f t="shared" si="64"/>
        <v>22.659141021202167</v>
      </c>
      <c r="Q235" s="12">
        <f t="shared" si="65"/>
        <v>20.833795614192457</v>
      </c>
      <c r="R235" s="12">
        <f t="shared" si="70"/>
        <v>22.659141021202167</v>
      </c>
      <c r="S235" s="12">
        <f t="shared" si="66"/>
        <v>20.833795614192457</v>
      </c>
      <c r="T235" s="12">
        <f t="shared" si="49"/>
        <v>0</v>
      </c>
    </row>
    <row r="236" spans="1:20" x14ac:dyDescent="0.2">
      <c r="A236" s="4">
        <v>43374</v>
      </c>
      <c r="B236" s="22">
        <f>Unit*Inputs!B344</f>
        <v>0</v>
      </c>
      <c r="D236" s="12">
        <f t="shared" si="67"/>
        <v>0</v>
      </c>
      <c r="E236" s="18">
        <f>Inputs!D344</f>
        <v>1.0903252651783089</v>
      </c>
      <c r="F236" s="12">
        <f t="shared" si="68"/>
        <v>0</v>
      </c>
      <c r="G236" s="18">
        <f t="shared" si="46"/>
        <v>1</v>
      </c>
      <c r="H236" s="18">
        <f t="shared" si="47"/>
        <v>1.0001341906588057</v>
      </c>
      <c r="I236" s="18">
        <f t="shared" si="69"/>
        <v>1</v>
      </c>
      <c r="J236" s="12"/>
      <c r="K236" s="12"/>
      <c r="L236" s="23">
        <f>Trend!$U20</f>
        <v>0</v>
      </c>
      <c r="M236" s="23">
        <f>Trend!$U40</f>
        <v>0</v>
      </c>
      <c r="N236" s="12"/>
      <c r="O236" s="12"/>
      <c r="P236" s="12">
        <f t="shared" si="64"/>
        <v>22.659141021202167</v>
      </c>
      <c r="Q236" s="12">
        <f t="shared" si="65"/>
        <v>24.705833942654948</v>
      </c>
      <c r="R236" s="12">
        <f t="shared" si="70"/>
        <v>22.659141021202167</v>
      </c>
      <c r="S236" s="12">
        <f t="shared" si="66"/>
        <v>24.705833942654948</v>
      </c>
      <c r="T236" s="12">
        <f t="shared" si="49"/>
        <v>0</v>
      </c>
    </row>
    <row r="237" spans="1:20" x14ac:dyDescent="0.2">
      <c r="A237" s="4">
        <v>43405</v>
      </c>
      <c r="B237" s="22">
        <f>Unit*Inputs!B345</f>
        <v>0</v>
      </c>
      <c r="D237" s="12">
        <f t="shared" si="67"/>
        <v>0</v>
      </c>
      <c r="E237" s="18">
        <f>Inputs!D345</f>
        <v>0.98656833567849</v>
      </c>
      <c r="F237" s="12">
        <f t="shared" si="68"/>
        <v>0</v>
      </c>
      <c r="G237" s="18">
        <f t="shared" si="46"/>
        <v>1</v>
      </c>
      <c r="H237" s="18">
        <f t="shared" si="47"/>
        <v>1.0519864648852775</v>
      </c>
      <c r="I237" s="18">
        <f t="shared" si="69"/>
        <v>1</v>
      </c>
      <c r="J237" s="12"/>
      <c r="K237" s="12"/>
      <c r="L237" s="23">
        <f>Trend!$U21</f>
        <v>0</v>
      </c>
      <c r="M237" s="23">
        <f>Trend!$U41</f>
        <v>0</v>
      </c>
      <c r="N237" s="12"/>
      <c r="O237" s="12"/>
      <c r="P237" s="12">
        <f t="shared" si="64"/>
        <v>22.659141021202167</v>
      </c>
      <c r="Q237" s="12">
        <f t="shared" si="65"/>
        <v>22.354791045191622</v>
      </c>
      <c r="R237" s="12">
        <f t="shared" si="70"/>
        <v>22.659141021202167</v>
      </c>
      <c r="S237" s="12">
        <f t="shared" si="66"/>
        <v>22.354791045191622</v>
      </c>
      <c r="T237" s="12">
        <f t="shared" si="49"/>
        <v>0</v>
      </c>
    </row>
    <row r="238" spans="1:20" x14ac:dyDescent="0.2">
      <c r="A238" s="4">
        <v>43435</v>
      </c>
      <c r="B238" s="22">
        <f>Unit*Inputs!B346</f>
        <v>0</v>
      </c>
      <c r="D238" s="12">
        <f t="shared" si="67"/>
        <v>0</v>
      </c>
      <c r="E238" s="18">
        <f>Inputs!D346</f>
        <v>0.8648356254922287</v>
      </c>
      <c r="F238" s="12">
        <f t="shared" si="68"/>
        <v>0</v>
      </c>
      <c r="G238" s="18">
        <f t="shared" si="46"/>
        <v>1</v>
      </c>
      <c r="H238" s="18">
        <f t="shared" si="47"/>
        <v>1.1545742907833405</v>
      </c>
      <c r="I238" s="18">
        <f t="shared" si="69"/>
        <v>1</v>
      </c>
      <c r="J238" s="12"/>
      <c r="K238" s="12"/>
      <c r="L238" s="23">
        <f>Trend!$U22</f>
        <v>0</v>
      </c>
      <c r="M238" s="23">
        <f>Trend!$U42</f>
        <v>0</v>
      </c>
      <c r="N238" s="12"/>
      <c r="O238" s="12"/>
      <c r="P238" s="12">
        <f t="shared" si="64"/>
        <v>22.659141021202167</v>
      </c>
      <c r="Q238" s="12">
        <f t="shared" si="65"/>
        <v>19.596432398187993</v>
      </c>
      <c r="R238" s="12">
        <f t="shared" si="70"/>
        <v>22.659141021202167</v>
      </c>
      <c r="S238" s="12">
        <f t="shared" si="66"/>
        <v>19.596432398187993</v>
      </c>
      <c r="T238" s="12">
        <f t="shared" si="49"/>
        <v>0</v>
      </c>
    </row>
    <row r="239" spans="1:20" x14ac:dyDescent="0.2">
      <c r="A239" s="4">
        <v>43466</v>
      </c>
      <c r="B239" s="22">
        <f>Unit*Inputs!B347</f>
        <v>0</v>
      </c>
      <c r="D239" s="12">
        <f t="shared" si="67"/>
        <v>0</v>
      </c>
      <c r="E239" s="18">
        <f>Inputs!D347</f>
        <v>1.0263066147156539</v>
      </c>
      <c r="F239" s="12">
        <f t="shared" si="68"/>
        <v>0</v>
      </c>
      <c r="G239" s="18">
        <f t="shared" si="46"/>
        <v>1</v>
      </c>
      <c r="H239" s="18">
        <f t="shared" si="47"/>
        <v>1.058635486168473</v>
      </c>
      <c r="I239" s="18">
        <f t="shared" si="69"/>
        <v>1</v>
      </c>
      <c r="J239" s="12"/>
      <c r="K239" s="12"/>
      <c r="L239" s="23">
        <f>Trend!$V11</f>
        <v>0</v>
      </c>
      <c r="M239" s="23">
        <f>Trend!$V31</f>
        <v>0</v>
      </c>
      <c r="N239" s="12"/>
      <c r="O239" s="12"/>
      <c r="P239" s="12">
        <f t="shared" si="64"/>
        <v>22.659141021202167</v>
      </c>
      <c r="Q239" s="12">
        <f t="shared" si="65"/>
        <v>23.255226313834601</v>
      </c>
      <c r="R239" s="12">
        <f t="shared" si="70"/>
        <v>22.659141021202167</v>
      </c>
      <c r="S239" s="12">
        <f t="shared" si="66"/>
        <v>23.255226313834601</v>
      </c>
      <c r="T239" s="12">
        <f t="shared" si="49"/>
        <v>0</v>
      </c>
    </row>
    <row r="240" spans="1:20" x14ac:dyDescent="0.2">
      <c r="A240" s="4">
        <v>43497</v>
      </c>
      <c r="B240" s="22">
        <f>Unit*Inputs!B348</f>
        <v>0</v>
      </c>
      <c r="D240" s="12">
        <f t="shared" si="67"/>
        <v>0</v>
      </c>
      <c r="E240" s="18">
        <f>Inputs!D348</f>
        <v>0.92006338743058758</v>
      </c>
      <c r="F240" s="12">
        <f t="shared" si="68"/>
        <v>0</v>
      </c>
      <c r="G240" s="18">
        <f t="shared" ref="G240:G262" si="71">G228</f>
        <v>1</v>
      </c>
      <c r="H240" s="18">
        <f t="shared" ref="H240:H262" si="72">H228</f>
        <v>1.0331083284671718</v>
      </c>
      <c r="I240" s="18">
        <f t="shared" si="69"/>
        <v>1</v>
      </c>
      <c r="J240" s="12"/>
      <c r="K240" s="12"/>
      <c r="L240" s="23">
        <f>Trend!$V12</f>
        <v>0</v>
      </c>
      <c r="M240" s="23">
        <f>Trend!$V32</f>
        <v>0</v>
      </c>
      <c r="N240" s="12"/>
      <c r="O240" s="12"/>
      <c r="P240" s="12">
        <f t="shared" si="64"/>
        <v>22.659141021202167</v>
      </c>
      <c r="Q240" s="12">
        <f t="shared" si="65"/>
        <v>20.84784604423465</v>
      </c>
      <c r="R240" s="12">
        <f t="shared" si="70"/>
        <v>22.659141021202167</v>
      </c>
      <c r="S240" s="12">
        <f t="shared" si="66"/>
        <v>20.84784604423465</v>
      </c>
      <c r="T240" s="12">
        <f t="shared" si="49"/>
        <v>0</v>
      </c>
    </row>
    <row r="241" spans="1:20" x14ac:dyDescent="0.2">
      <c r="A241" s="4">
        <v>43525</v>
      </c>
      <c r="B241" s="22">
        <f>Unit*Inputs!B349</f>
        <v>0</v>
      </c>
      <c r="D241" s="12">
        <f t="shared" si="67"/>
        <v>0</v>
      </c>
      <c r="E241" s="18">
        <f>Inputs!D349</f>
        <v>1.0169153188692668</v>
      </c>
      <c r="F241" s="12">
        <f t="shared" si="68"/>
        <v>0</v>
      </c>
      <c r="G241" s="18">
        <f t="shared" si="71"/>
        <v>1</v>
      </c>
      <c r="H241" s="18">
        <f t="shared" si="72"/>
        <v>1.0000376348025648</v>
      </c>
      <c r="I241" s="18">
        <f t="shared" si="69"/>
        <v>1</v>
      </c>
      <c r="J241" s="12"/>
      <c r="K241" s="12"/>
      <c r="L241" s="23">
        <f>Trend!$V13</f>
        <v>0</v>
      </c>
      <c r="M241" s="23">
        <f>Trend!$V33</f>
        <v>0</v>
      </c>
      <c r="N241" s="12"/>
      <c r="O241" s="12"/>
      <c r="P241" s="12">
        <f t="shared" si="64"/>
        <v>22.659141021202167</v>
      </c>
      <c r="Q241" s="12">
        <f t="shared" si="65"/>
        <v>23.042427616879486</v>
      </c>
      <c r="R241" s="12">
        <f t="shared" si="70"/>
        <v>22.659141021202167</v>
      </c>
      <c r="S241" s="12">
        <f t="shared" si="66"/>
        <v>23.042427616879486</v>
      </c>
      <c r="T241" s="12">
        <f t="shared" si="49"/>
        <v>0</v>
      </c>
    </row>
    <row r="242" spans="1:20" x14ac:dyDescent="0.2">
      <c r="A242" s="4">
        <v>43556</v>
      </c>
      <c r="B242" s="22">
        <f>Unit*Inputs!B350</f>
        <v>0</v>
      </c>
      <c r="D242" s="12">
        <f t="shared" si="67"/>
        <v>0</v>
      </c>
      <c r="E242" s="18">
        <f>Inputs!D350</f>
        <v>1.0010687929004494</v>
      </c>
      <c r="F242" s="12">
        <f t="shared" si="68"/>
        <v>0</v>
      </c>
      <c r="G242" s="18">
        <f t="shared" si="71"/>
        <v>1</v>
      </c>
      <c r="H242" s="18">
        <f t="shared" si="72"/>
        <v>0.97612277725203567</v>
      </c>
      <c r="I242" s="18">
        <f t="shared" si="69"/>
        <v>1</v>
      </c>
      <c r="J242" s="12"/>
      <c r="K242" s="12"/>
      <c r="L242" s="23">
        <f>Trend!$V14</f>
        <v>0</v>
      </c>
      <c r="M242" s="23">
        <f>Trend!$V34</f>
        <v>0</v>
      </c>
      <c r="N242" s="12"/>
      <c r="O242" s="12"/>
      <c r="P242" s="12">
        <f t="shared" si="64"/>
        <v>22.659141021202167</v>
      </c>
      <c r="Q242" s="12">
        <f t="shared" si="65"/>
        <v>22.683358950255908</v>
      </c>
      <c r="R242" s="12">
        <f t="shared" si="70"/>
        <v>22.659141021202167</v>
      </c>
      <c r="S242" s="12">
        <f t="shared" si="66"/>
        <v>22.683358950255908</v>
      </c>
      <c r="T242" s="12">
        <f t="shared" si="49"/>
        <v>0</v>
      </c>
    </row>
    <row r="243" spans="1:20" x14ac:dyDescent="0.2">
      <c r="A243" s="4">
        <v>43586</v>
      </c>
      <c r="B243" s="22">
        <f>Unit*Inputs!B351</f>
        <v>0</v>
      </c>
      <c r="D243" s="12">
        <f t="shared" si="67"/>
        <v>0</v>
      </c>
      <c r="E243" s="18">
        <f>Inputs!D351</f>
        <v>1.0558221346174634</v>
      </c>
      <c r="F243" s="12">
        <f t="shared" si="68"/>
        <v>0</v>
      </c>
      <c r="G243" s="18">
        <f t="shared" si="71"/>
        <v>1</v>
      </c>
      <c r="H243" s="18">
        <f t="shared" si="72"/>
        <v>0.96475668456994579</v>
      </c>
      <c r="I243" s="18">
        <f t="shared" si="69"/>
        <v>1</v>
      </c>
      <c r="J243" s="12"/>
      <c r="K243" s="12"/>
      <c r="L243" s="23">
        <f>Trend!$V15</f>
        <v>0</v>
      </c>
      <c r="M243" s="23">
        <f>Trend!$V35</f>
        <v>0</v>
      </c>
      <c r="N243" s="12"/>
      <c r="O243" s="12"/>
      <c r="P243" s="12">
        <f t="shared" si="64"/>
        <v>22.659141021202167</v>
      </c>
      <c r="Q243" s="12">
        <f t="shared" si="65"/>
        <v>23.924022641603802</v>
      </c>
      <c r="R243" s="12">
        <f t="shared" si="70"/>
        <v>22.659141021202167</v>
      </c>
      <c r="S243" s="12">
        <f t="shared" si="66"/>
        <v>23.924022641603802</v>
      </c>
      <c r="T243" s="12">
        <f t="shared" si="49"/>
        <v>0</v>
      </c>
    </row>
    <row r="244" spans="1:20" x14ac:dyDescent="0.2">
      <c r="A244" s="4">
        <v>43617</v>
      </c>
      <c r="B244" s="22">
        <f>Unit*Inputs!B352</f>
        <v>0</v>
      </c>
      <c r="D244" s="12">
        <f t="shared" si="67"/>
        <v>0</v>
      </c>
      <c r="E244" s="18">
        <f>Inputs!D352</f>
        <v>0.96753499754727756</v>
      </c>
      <c r="F244" s="12">
        <f t="shared" si="68"/>
        <v>0</v>
      </c>
      <c r="G244" s="18">
        <f t="shared" si="71"/>
        <v>1</v>
      </c>
      <c r="H244" s="18">
        <f t="shared" si="72"/>
        <v>0.93295607948832149</v>
      </c>
      <c r="I244" s="18">
        <f t="shared" si="69"/>
        <v>1</v>
      </c>
      <c r="J244" s="12"/>
      <c r="K244" s="12"/>
      <c r="L244" s="23">
        <f>Trend!$V16</f>
        <v>0</v>
      </c>
      <c r="M244" s="23">
        <f>Trend!$V36</f>
        <v>0</v>
      </c>
      <c r="N244" s="12"/>
      <c r="O244" s="12"/>
      <c r="P244" s="12">
        <f t="shared" si="64"/>
        <v>22.659141021202167</v>
      </c>
      <c r="Q244" s="12">
        <f t="shared" si="65"/>
        <v>21.923511952372255</v>
      </c>
      <c r="R244" s="12">
        <f t="shared" si="70"/>
        <v>22.659141021202167</v>
      </c>
      <c r="S244" s="12">
        <f t="shared" si="66"/>
        <v>21.923511952372255</v>
      </c>
      <c r="T244" s="12">
        <f t="shared" si="49"/>
        <v>0</v>
      </c>
    </row>
    <row r="245" spans="1:20" x14ac:dyDescent="0.2">
      <c r="A245" s="4">
        <v>43647</v>
      </c>
      <c r="B245" s="22">
        <f>Unit*Inputs!B353</f>
        <v>0</v>
      </c>
      <c r="D245" s="12">
        <f t="shared" si="67"/>
        <v>0</v>
      </c>
      <c r="E245" s="18">
        <f>Inputs!D353</f>
        <v>1.0237859250389647</v>
      </c>
      <c r="F245" s="12">
        <f t="shared" si="68"/>
        <v>0</v>
      </c>
      <c r="G245" s="18">
        <f t="shared" si="71"/>
        <v>1</v>
      </c>
      <c r="H245" s="18">
        <f t="shared" si="72"/>
        <v>0.93392991939460834</v>
      </c>
      <c r="I245" s="18">
        <f t="shared" si="69"/>
        <v>1</v>
      </c>
      <c r="J245" s="12"/>
      <c r="K245" s="12"/>
      <c r="L245" s="23">
        <f>Trend!$V17</f>
        <v>0</v>
      </c>
      <c r="M245" s="23">
        <f>Trend!$V37</f>
        <v>0</v>
      </c>
      <c r="N245" s="12"/>
      <c r="O245" s="12"/>
      <c r="P245" s="12">
        <f t="shared" si="64"/>
        <v>22.659141021202167</v>
      </c>
      <c r="Q245" s="12">
        <f t="shared" si="65"/>
        <v>23.198109650979813</v>
      </c>
      <c r="R245" s="12">
        <f t="shared" si="70"/>
        <v>22.659141021202167</v>
      </c>
      <c r="S245" s="12">
        <f t="shared" si="66"/>
        <v>23.198109650979813</v>
      </c>
      <c r="T245" s="12">
        <f t="shared" si="49"/>
        <v>0</v>
      </c>
    </row>
    <row r="246" spans="1:20" x14ac:dyDescent="0.2">
      <c r="A246" s="4">
        <v>43678</v>
      </c>
      <c r="B246" s="22">
        <f>Unit*Inputs!B354</f>
        <v>0</v>
      </c>
      <c r="D246" s="12">
        <f t="shared" si="67"/>
        <v>0</v>
      </c>
      <c r="E246" s="18">
        <f>Inputs!D354</f>
        <v>1.0614093344378124</v>
      </c>
      <c r="F246" s="12">
        <f t="shared" si="68"/>
        <v>0</v>
      </c>
      <c r="G246" s="18">
        <f t="shared" si="71"/>
        <v>1</v>
      </c>
      <c r="H246" s="18">
        <f t="shared" si="72"/>
        <v>0.92467384866109226</v>
      </c>
      <c r="I246" s="18">
        <f t="shared" si="69"/>
        <v>1</v>
      </c>
      <c r="J246" s="12"/>
      <c r="K246" s="12"/>
      <c r="L246" s="23">
        <f>Trend!$V18</f>
        <v>0</v>
      </c>
      <c r="M246" s="23">
        <f>Trend!$V38</f>
        <v>0</v>
      </c>
      <c r="N246" s="12"/>
      <c r="O246" s="12"/>
      <c r="P246" s="12">
        <f t="shared" si="64"/>
        <v>22.659141021202167</v>
      </c>
      <c r="Q246" s="12">
        <f t="shared" si="65"/>
        <v>24.050623790246725</v>
      </c>
      <c r="R246" s="12">
        <f t="shared" si="70"/>
        <v>22.659141021202167</v>
      </c>
      <c r="S246" s="12">
        <f t="shared" si="66"/>
        <v>24.050623790246725</v>
      </c>
      <c r="T246" s="12">
        <f t="shared" si="49"/>
        <v>0</v>
      </c>
    </row>
    <row r="247" spans="1:20" x14ac:dyDescent="0.2">
      <c r="A247" s="4">
        <v>43709</v>
      </c>
      <c r="B247" s="22">
        <f>Unit*Inputs!B355</f>
        <v>0</v>
      </c>
      <c r="D247" s="12">
        <f t="shared" si="67"/>
        <v>0</v>
      </c>
      <c r="E247" s="18">
        <f>Inputs!D355</f>
        <v>0.96465564383496016</v>
      </c>
      <c r="F247" s="12">
        <f t="shared" si="68"/>
        <v>0</v>
      </c>
      <c r="G247" s="18">
        <f t="shared" si="71"/>
        <v>1</v>
      </c>
      <c r="H247" s="18">
        <f t="shared" si="72"/>
        <v>0.96908429486836234</v>
      </c>
      <c r="I247" s="18">
        <f t="shared" si="69"/>
        <v>1</v>
      </c>
      <c r="J247" s="12"/>
      <c r="K247" s="12"/>
      <c r="L247" s="23">
        <f>Trend!$V19</f>
        <v>0</v>
      </c>
      <c r="M247" s="23">
        <f>Trend!$V39</f>
        <v>0</v>
      </c>
      <c r="N247" s="12"/>
      <c r="O247" s="12"/>
      <c r="P247" s="12">
        <f t="shared" si="64"/>
        <v>22.659141021202167</v>
      </c>
      <c r="Q247" s="12">
        <f t="shared" si="65"/>
        <v>21.858268270554934</v>
      </c>
      <c r="R247" s="12">
        <f t="shared" si="70"/>
        <v>22.659141021202167</v>
      </c>
      <c r="S247" s="12">
        <f t="shared" si="66"/>
        <v>21.858268270554934</v>
      </c>
      <c r="T247" s="12">
        <f t="shared" si="49"/>
        <v>0</v>
      </c>
    </row>
    <row r="248" spans="1:20" x14ac:dyDescent="0.2">
      <c r="A248" s="4">
        <v>43739</v>
      </c>
      <c r="B248" s="22">
        <f>Unit*Inputs!B356</f>
        <v>0</v>
      </c>
      <c r="D248" s="12">
        <f t="shared" si="67"/>
        <v>0</v>
      </c>
      <c r="E248" s="18">
        <f>Inputs!D356</f>
        <v>1.0945377274255874</v>
      </c>
      <c r="F248" s="12">
        <f t="shared" si="68"/>
        <v>0</v>
      </c>
      <c r="G248" s="18">
        <f t="shared" si="71"/>
        <v>1</v>
      </c>
      <c r="H248" s="18">
        <f t="shared" si="72"/>
        <v>1.0001341906588057</v>
      </c>
      <c r="I248" s="18">
        <f t="shared" si="69"/>
        <v>1</v>
      </c>
      <c r="J248" s="12"/>
      <c r="K248" s="12"/>
      <c r="L248" s="23">
        <f>Trend!$V20</f>
        <v>0</v>
      </c>
      <c r="M248" s="23">
        <f>Trend!$V40</f>
        <v>0</v>
      </c>
      <c r="N248" s="12"/>
      <c r="O248" s="12"/>
      <c r="P248" s="12">
        <f t="shared" si="64"/>
        <v>22.659141021202167</v>
      </c>
      <c r="Q248" s="12">
        <f t="shared" si="65"/>
        <v>24.801284718762524</v>
      </c>
      <c r="R248" s="12">
        <f t="shared" si="70"/>
        <v>22.659141021202167</v>
      </c>
      <c r="S248" s="12">
        <f t="shared" si="66"/>
        <v>24.801284718762524</v>
      </c>
      <c r="T248" s="12">
        <f t="shared" si="49"/>
        <v>0</v>
      </c>
    </row>
    <row r="249" spans="1:20" x14ac:dyDescent="0.2">
      <c r="A249" s="4">
        <v>43770</v>
      </c>
      <c r="B249" s="22">
        <f>Unit*Inputs!B357</f>
        <v>0</v>
      </c>
      <c r="D249" s="12">
        <f t="shared" si="67"/>
        <v>0</v>
      </c>
      <c r="E249" s="18">
        <f>Inputs!D357</f>
        <v>0.93233440453992178</v>
      </c>
      <c r="F249" s="12">
        <f t="shared" si="68"/>
        <v>0</v>
      </c>
      <c r="G249" s="18">
        <f t="shared" si="71"/>
        <v>1</v>
      </c>
      <c r="H249" s="18">
        <f t="shared" si="72"/>
        <v>1.0519864648852775</v>
      </c>
      <c r="I249" s="18">
        <f t="shared" si="69"/>
        <v>1</v>
      </c>
      <c r="J249" s="12"/>
      <c r="K249" s="12"/>
      <c r="L249" s="23">
        <f>Trend!$V21</f>
        <v>0</v>
      </c>
      <c r="M249" s="23">
        <f>Trend!$V41</f>
        <v>0</v>
      </c>
      <c r="N249" s="12"/>
      <c r="O249" s="12"/>
      <c r="P249" s="12">
        <f t="shared" si="64"/>
        <v>22.659141021202167</v>
      </c>
      <c r="Q249" s="12">
        <f t="shared" si="65"/>
        <v>21.125896751388638</v>
      </c>
      <c r="R249" s="12">
        <f t="shared" si="70"/>
        <v>22.659141021202167</v>
      </c>
      <c r="S249" s="12">
        <f t="shared" si="66"/>
        <v>21.125896751388638</v>
      </c>
      <c r="T249" s="12">
        <f t="shared" si="49"/>
        <v>0</v>
      </c>
    </row>
    <row r="250" spans="1:20" x14ac:dyDescent="0.2">
      <c r="A250" s="4">
        <v>43800</v>
      </c>
      <c r="B250" s="22">
        <f>Unit*Inputs!B358</f>
        <v>0</v>
      </c>
      <c r="D250" s="12">
        <f t="shared" si="67"/>
        <v>0</v>
      </c>
      <c r="E250" s="18">
        <f>Inputs!D358</f>
        <v>0.89053386333599849</v>
      </c>
      <c r="F250" s="12">
        <f t="shared" si="68"/>
        <v>0</v>
      </c>
      <c r="G250" s="18">
        <f t="shared" si="71"/>
        <v>1</v>
      </c>
      <c r="H250" s="18">
        <f t="shared" si="72"/>
        <v>1.1545742907833405</v>
      </c>
      <c r="I250" s="18">
        <f t="shared" si="69"/>
        <v>1</v>
      </c>
      <c r="J250" s="12"/>
      <c r="K250" s="12"/>
      <c r="L250" s="23">
        <f>Trend!$V22</f>
        <v>0</v>
      </c>
      <c r="M250" s="23">
        <f>Trend!$V42</f>
        <v>0</v>
      </c>
      <c r="N250" s="12"/>
      <c r="O250" s="12"/>
      <c r="P250" s="12">
        <f t="shared" si="64"/>
        <v>22.659141021202167</v>
      </c>
      <c r="Q250" s="12">
        <f t="shared" si="65"/>
        <v>20.178732393486367</v>
      </c>
      <c r="R250" s="12">
        <f t="shared" si="70"/>
        <v>22.659141021202167</v>
      </c>
      <c r="S250" s="12">
        <f t="shared" si="66"/>
        <v>20.178732393486367</v>
      </c>
      <c r="T250" s="12">
        <f t="shared" si="49"/>
        <v>0</v>
      </c>
    </row>
    <row r="251" spans="1:20" x14ac:dyDescent="0.2">
      <c r="A251" s="4">
        <v>43831</v>
      </c>
      <c r="B251" s="22">
        <f>Unit*Inputs!B359</f>
        <v>0</v>
      </c>
      <c r="D251" s="12">
        <f t="shared" si="67"/>
        <v>0</v>
      </c>
      <c r="E251" s="18">
        <f>Inputs!D359</f>
        <v>1.0331872047662729</v>
      </c>
      <c r="F251" s="12">
        <f t="shared" si="68"/>
        <v>0</v>
      </c>
      <c r="G251" s="18">
        <f t="shared" si="71"/>
        <v>1</v>
      </c>
      <c r="H251" s="18">
        <f t="shared" si="72"/>
        <v>1.058635486168473</v>
      </c>
      <c r="I251" s="18">
        <f t="shared" si="69"/>
        <v>1</v>
      </c>
      <c r="J251" s="12"/>
      <c r="K251" s="12"/>
      <c r="L251" s="23">
        <f>Trend!$W11</f>
        <v>0</v>
      </c>
      <c r="M251" s="23">
        <f>Trend!$W31</f>
        <v>0</v>
      </c>
      <c r="N251" s="12"/>
      <c r="O251" s="12"/>
      <c r="P251" s="12">
        <f t="shared" si="64"/>
        <v>22.659141021202167</v>
      </c>
      <c r="Q251" s="12">
        <f t="shared" si="65"/>
        <v>23.411134574100657</v>
      </c>
      <c r="R251" s="12">
        <f t="shared" si="70"/>
        <v>22.659141021202167</v>
      </c>
      <c r="S251" s="12">
        <f t="shared" si="66"/>
        <v>23.411134574100657</v>
      </c>
      <c r="T251" s="12">
        <f t="shared" si="49"/>
        <v>0</v>
      </c>
    </row>
    <row r="252" spans="1:20" x14ac:dyDescent="0.2">
      <c r="A252" s="4">
        <v>43862</v>
      </c>
      <c r="B252" s="22">
        <f>Unit*Inputs!B360</f>
        <v>0</v>
      </c>
      <c r="D252" s="12">
        <f t="shared" si="67"/>
        <v>0</v>
      </c>
      <c r="E252" s="18">
        <f>Inputs!D360</f>
        <v>0.92006338743058758</v>
      </c>
      <c r="F252" s="12">
        <f t="shared" si="68"/>
        <v>0</v>
      </c>
      <c r="G252" s="18">
        <f t="shared" si="71"/>
        <v>1</v>
      </c>
      <c r="H252" s="18">
        <f t="shared" si="72"/>
        <v>1.0331083284671718</v>
      </c>
      <c r="I252" s="18">
        <f t="shared" si="69"/>
        <v>1</v>
      </c>
      <c r="J252" s="12"/>
      <c r="K252" s="12"/>
      <c r="L252" s="23">
        <f>Trend!$W12</f>
        <v>0</v>
      </c>
      <c r="M252" s="23">
        <f>Trend!$W32</f>
        <v>0</v>
      </c>
      <c r="N252" s="12"/>
      <c r="O252" s="12"/>
      <c r="P252" s="12">
        <f t="shared" si="64"/>
        <v>22.659141021202167</v>
      </c>
      <c r="Q252" s="12">
        <f t="shared" si="65"/>
        <v>20.84784604423465</v>
      </c>
      <c r="R252" s="12">
        <f t="shared" si="70"/>
        <v>22.659141021202167</v>
      </c>
      <c r="S252" s="12">
        <f t="shared" si="66"/>
        <v>20.84784604423465</v>
      </c>
      <c r="T252" s="12">
        <f t="shared" si="49"/>
        <v>0</v>
      </c>
    </row>
    <row r="253" spans="1:20" x14ac:dyDescent="0.2">
      <c r="A253" s="4">
        <v>43891</v>
      </c>
      <c r="B253" s="22">
        <f>Unit*Inputs!B361</f>
        <v>0</v>
      </c>
      <c r="D253" s="12">
        <f t="shared" si="67"/>
        <v>0</v>
      </c>
      <c r="E253" s="18">
        <f>Inputs!D361</f>
        <v>1.0613450248965339</v>
      </c>
      <c r="F253" s="12">
        <f t="shared" si="68"/>
        <v>0</v>
      </c>
      <c r="G253" s="18">
        <f t="shared" si="71"/>
        <v>1</v>
      </c>
      <c r="H253" s="18">
        <f t="shared" si="72"/>
        <v>1.0000376348025648</v>
      </c>
      <c r="I253" s="18">
        <f t="shared" si="69"/>
        <v>1</v>
      </c>
      <c r="J253" s="12"/>
      <c r="K253" s="12"/>
      <c r="L253" s="23">
        <f>Trend!$W13</f>
        <v>0</v>
      </c>
      <c r="M253" s="23">
        <f>Trend!$W33</f>
        <v>0</v>
      </c>
      <c r="N253" s="12"/>
      <c r="O253" s="12"/>
      <c r="P253" s="12">
        <f t="shared" si="64"/>
        <v>22.659141021202167</v>
      </c>
      <c r="Q253" s="12">
        <f t="shared" si="65"/>
        <v>24.049166591281889</v>
      </c>
      <c r="R253" s="12">
        <f t="shared" si="70"/>
        <v>22.659141021202167</v>
      </c>
      <c r="S253" s="12">
        <f t="shared" si="66"/>
        <v>24.049166591281889</v>
      </c>
      <c r="T253" s="12">
        <f t="shared" si="49"/>
        <v>0</v>
      </c>
    </row>
    <row r="254" spans="1:20" x14ac:dyDescent="0.2">
      <c r="A254" s="4">
        <v>43922</v>
      </c>
      <c r="B254" s="22">
        <f>Unit*Inputs!B362</f>
        <v>0</v>
      </c>
      <c r="D254" s="12">
        <f t="shared" si="67"/>
        <v>0</v>
      </c>
      <c r="E254" s="18">
        <f>Inputs!D362</f>
        <v>1.0059521662667672</v>
      </c>
      <c r="F254" s="12">
        <f t="shared" si="68"/>
        <v>0</v>
      </c>
      <c r="G254" s="18">
        <f t="shared" si="71"/>
        <v>1</v>
      </c>
      <c r="H254" s="18">
        <f t="shared" si="72"/>
        <v>0.97612277725203567</v>
      </c>
      <c r="I254" s="18">
        <f t="shared" si="69"/>
        <v>1</v>
      </c>
      <c r="J254" s="12"/>
      <c r="K254" s="12"/>
      <c r="L254" s="23">
        <f>Trend!$W14</f>
        <v>0</v>
      </c>
      <c r="M254" s="23">
        <f>Trend!$W34</f>
        <v>0</v>
      </c>
      <c r="N254" s="12"/>
      <c r="O254" s="12"/>
      <c r="P254" s="12">
        <f t="shared" si="64"/>
        <v>22.659141021202167</v>
      </c>
      <c r="Q254" s="12">
        <f t="shared" si="65"/>
        <v>22.794011996022487</v>
      </c>
      <c r="R254" s="12">
        <f t="shared" si="70"/>
        <v>22.659141021202167</v>
      </c>
      <c r="S254" s="12">
        <f t="shared" si="66"/>
        <v>22.794011996022487</v>
      </c>
      <c r="T254" s="12">
        <f t="shared" si="49"/>
        <v>0</v>
      </c>
    </row>
    <row r="255" spans="1:20" x14ac:dyDescent="0.2">
      <c r="A255" s="4">
        <v>43952</v>
      </c>
      <c r="B255" s="22">
        <f>Unit*Inputs!B363</f>
        <v>0</v>
      </c>
      <c r="D255" s="12">
        <f t="shared" si="67"/>
        <v>0</v>
      </c>
      <c r="E255" s="18">
        <f>Inputs!D363</f>
        <v>0.95712873390188957</v>
      </c>
      <c r="F255" s="12">
        <f t="shared" si="68"/>
        <v>0</v>
      </c>
      <c r="G255" s="18">
        <f t="shared" si="71"/>
        <v>1</v>
      </c>
      <c r="H255" s="18">
        <f t="shared" si="72"/>
        <v>0.96475668456994579</v>
      </c>
      <c r="I255" s="18">
        <f t="shared" si="69"/>
        <v>1</v>
      </c>
      <c r="J255" s="12"/>
      <c r="K255" s="12"/>
      <c r="L255" s="23">
        <f>Trend!$W15</f>
        <v>0</v>
      </c>
      <c r="M255" s="23">
        <f>Trend!$W35</f>
        <v>0</v>
      </c>
      <c r="N255" s="12"/>
      <c r="O255" s="12"/>
      <c r="P255" s="12">
        <f t="shared" si="64"/>
        <v>22.659141021202167</v>
      </c>
      <c r="Q255" s="12">
        <f t="shared" si="65"/>
        <v>21.6877149569276</v>
      </c>
      <c r="R255" s="12">
        <f t="shared" si="70"/>
        <v>22.659141021202167</v>
      </c>
      <c r="S255" s="12">
        <f t="shared" si="66"/>
        <v>21.6877149569276</v>
      </c>
      <c r="T255" s="12">
        <f t="shared" si="49"/>
        <v>0</v>
      </c>
    </row>
    <row r="256" spans="1:20" x14ac:dyDescent="0.2">
      <c r="A256" s="4">
        <v>43983</v>
      </c>
      <c r="B256" s="22">
        <f>Unit*Inputs!B364</f>
        <v>0</v>
      </c>
      <c r="D256" s="12">
        <f t="shared" si="67"/>
        <v>0</v>
      </c>
      <c r="E256" s="18">
        <f>Inputs!D364</f>
        <v>1.0613450248965339</v>
      </c>
      <c r="F256" s="12">
        <f t="shared" si="68"/>
        <v>0</v>
      </c>
      <c r="G256" s="18">
        <f t="shared" si="71"/>
        <v>1</v>
      </c>
      <c r="H256" s="18">
        <f t="shared" si="72"/>
        <v>0.93295607948832149</v>
      </c>
      <c r="I256" s="18">
        <f t="shared" si="69"/>
        <v>1</v>
      </c>
      <c r="J256" s="12"/>
      <c r="K256" s="12"/>
      <c r="L256" s="23">
        <f>Trend!$W16</f>
        <v>0</v>
      </c>
      <c r="M256" s="23">
        <f>Trend!$W36</f>
        <v>0</v>
      </c>
      <c r="N256" s="12"/>
      <c r="O256" s="12"/>
      <c r="P256" s="12">
        <f t="shared" si="64"/>
        <v>22.659141021202167</v>
      </c>
      <c r="Q256" s="12">
        <f t="shared" si="65"/>
        <v>24.049166591281889</v>
      </c>
      <c r="R256" s="12">
        <f t="shared" si="70"/>
        <v>22.659141021202167</v>
      </c>
      <c r="S256" s="12">
        <f t="shared" si="66"/>
        <v>24.049166591281889</v>
      </c>
      <c r="T256" s="12">
        <f t="shared" si="49"/>
        <v>0</v>
      </c>
    </row>
    <row r="257" spans="1:20" x14ac:dyDescent="0.2">
      <c r="A257" s="4">
        <v>44013</v>
      </c>
      <c r="B257" s="22">
        <f>Unit*Inputs!B365</f>
        <v>0</v>
      </c>
      <c r="D257" s="12">
        <f t="shared" si="67"/>
        <v>0</v>
      </c>
      <c r="E257" s="18">
        <f>Inputs!D365</f>
        <v>1.065025795641783</v>
      </c>
      <c r="F257" s="12">
        <f t="shared" si="68"/>
        <v>0</v>
      </c>
      <c r="G257" s="18">
        <f t="shared" si="71"/>
        <v>1</v>
      </c>
      <c r="H257" s="18">
        <f t="shared" si="72"/>
        <v>0.93392991939460834</v>
      </c>
      <c r="I257" s="18">
        <f t="shared" si="69"/>
        <v>1</v>
      </c>
      <c r="J257" s="12"/>
      <c r="K257" s="12"/>
      <c r="L257" s="23">
        <f>Trend!$W17</f>
        <v>0</v>
      </c>
      <c r="M257" s="23">
        <f>Trend!$W37</f>
        <v>0</v>
      </c>
      <c r="N257" s="12"/>
      <c r="O257" s="12"/>
      <c r="P257" s="12">
        <f t="shared" si="64"/>
        <v>22.659141021202167</v>
      </c>
      <c r="Q257" s="12">
        <f t="shared" si="65"/>
        <v>24.1325696946652</v>
      </c>
      <c r="R257" s="12">
        <f t="shared" si="70"/>
        <v>22.659141021202167</v>
      </c>
      <c r="S257" s="12">
        <f t="shared" si="66"/>
        <v>24.1325696946652</v>
      </c>
      <c r="T257" s="12">
        <f t="shared" si="49"/>
        <v>0</v>
      </c>
    </row>
    <row r="258" spans="1:20" x14ac:dyDescent="0.2">
      <c r="A258" s="4">
        <v>44044</v>
      </c>
      <c r="B258" s="22">
        <f>Unit*Inputs!B366</f>
        <v>0</v>
      </c>
      <c r="D258" s="12">
        <f t="shared" si="67"/>
        <v>0</v>
      </c>
      <c r="E258" s="18">
        <f>Inputs!D366</f>
        <v>1.0127473317396405</v>
      </c>
      <c r="F258" s="12">
        <f t="shared" si="68"/>
        <v>0</v>
      </c>
      <c r="G258" s="18">
        <f t="shared" si="71"/>
        <v>1</v>
      </c>
      <c r="H258" s="18">
        <f t="shared" si="72"/>
        <v>0.92467384866109226</v>
      </c>
      <c r="I258" s="18">
        <f t="shared" si="69"/>
        <v>1</v>
      </c>
      <c r="J258" s="12"/>
      <c r="K258" s="12"/>
      <c r="L258" s="23">
        <f>Trend!$W18</f>
        <v>0</v>
      </c>
      <c r="M258" s="23">
        <f>Trend!$W38</f>
        <v>0</v>
      </c>
      <c r="N258" s="12"/>
      <c r="O258" s="12"/>
      <c r="P258" s="12">
        <f t="shared" si="64"/>
        <v>22.659141021202167</v>
      </c>
      <c r="Q258" s="12">
        <f t="shared" si="65"/>
        <v>22.947984608734728</v>
      </c>
      <c r="R258" s="12">
        <f t="shared" si="70"/>
        <v>22.659141021202167</v>
      </c>
      <c r="S258" s="12">
        <f t="shared" si="66"/>
        <v>22.947984608734728</v>
      </c>
      <c r="T258" s="12">
        <f t="shared" si="49"/>
        <v>0</v>
      </c>
    </row>
    <row r="259" spans="1:20" x14ac:dyDescent="0.2">
      <c r="A259" s="4">
        <v>44075</v>
      </c>
      <c r="B259" s="22">
        <f>Unit*Inputs!B367</f>
        <v>0</v>
      </c>
      <c r="D259" s="12">
        <f t="shared" si="67"/>
        <v>0</v>
      </c>
      <c r="E259" s="18">
        <f>Inputs!D367</f>
        <v>1.0123788262043265</v>
      </c>
      <c r="F259" s="12">
        <f t="shared" si="68"/>
        <v>0</v>
      </c>
      <c r="G259" s="18">
        <f t="shared" si="71"/>
        <v>1</v>
      </c>
      <c r="H259" s="18">
        <f t="shared" si="72"/>
        <v>0.96908429486836234</v>
      </c>
      <c r="I259" s="18">
        <f t="shared" si="69"/>
        <v>1</v>
      </c>
      <c r="J259" s="12"/>
      <c r="K259" s="12"/>
      <c r="L259" s="23">
        <f>Trend!$W19</f>
        <v>0</v>
      </c>
      <c r="M259" s="23">
        <f>Trend!$W39</f>
        <v>0</v>
      </c>
      <c r="N259" s="12"/>
      <c r="O259" s="12"/>
      <c r="P259" s="12">
        <f t="shared" si="64"/>
        <v>22.659141021202167</v>
      </c>
      <c r="Q259" s="12">
        <f t="shared" si="65"/>
        <v>22.939634589842953</v>
      </c>
      <c r="R259" s="12">
        <f t="shared" si="70"/>
        <v>22.659141021202167</v>
      </c>
      <c r="S259" s="12">
        <f t="shared" si="66"/>
        <v>22.939634589842953</v>
      </c>
      <c r="T259" s="12">
        <f t="shared" si="49"/>
        <v>0</v>
      </c>
    </row>
    <row r="260" spans="1:20" x14ac:dyDescent="0.2">
      <c r="A260" s="4">
        <v>44105</v>
      </c>
      <c r="B260" s="22">
        <f>Unit*Inputs!B368</f>
        <v>0</v>
      </c>
      <c r="D260" s="12">
        <f t="shared" si="67"/>
        <v>0</v>
      </c>
      <c r="E260" s="18">
        <f>Inputs!D368</f>
        <v>1.0460517513147514</v>
      </c>
      <c r="F260" s="12">
        <f t="shared" si="68"/>
        <v>0</v>
      </c>
      <c r="G260" s="18">
        <f t="shared" si="71"/>
        <v>1</v>
      </c>
      <c r="H260" s="18">
        <f t="shared" si="72"/>
        <v>1.0001341906588057</v>
      </c>
      <c r="I260" s="18">
        <f t="shared" si="69"/>
        <v>1</v>
      </c>
      <c r="J260" s="12"/>
      <c r="K260" s="12"/>
      <c r="L260" s="23">
        <f>Trend!$W20</f>
        <v>0</v>
      </c>
      <c r="M260" s="23">
        <f>Trend!$W40</f>
        <v>0</v>
      </c>
      <c r="N260" s="12"/>
      <c r="O260" s="12"/>
      <c r="P260" s="12">
        <f t="shared" si="64"/>
        <v>22.659141021202167</v>
      </c>
      <c r="Q260" s="12">
        <f t="shared" si="65"/>
        <v>23.702634148516452</v>
      </c>
      <c r="R260" s="12">
        <f t="shared" si="70"/>
        <v>22.659141021202167</v>
      </c>
      <c r="S260" s="12">
        <f t="shared" si="66"/>
        <v>23.702634148516452</v>
      </c>
      <c r="T260" s="12">
        <f t="shared" si="49"/>
        <v>0</v>
      </c>
    </row>
    <row r="261" spans="1:20" x14ac:dyDescent="0.2">
      <c r="A261" s="4">
        <v>44136</v>
      </c>
      <c r="B261" s="22">
        <f>Unit*Inputs!B369</f>
        <v>0</v>
      </c>
      <c r="D261" s="12">
        <f t="shared" si="67"/>
        <v>0</v>
      </c>
      <c r="E261" s="18">
        <f>Inputs!D369</f>
        <v>0.93297555210922178</v>
      </c>
      <c r="F261" s="12">
        <f t="shared" si="68"/>
        <v>0</v>
      </c>
      <c r="G261" s="18">
        <f t="shared" si="71"/>
        <v>1</v>
      </c>
      <c r="H261" s="18">
        <f t="shared" si="72"/>
        <v>1.0519864648852775</v>
      </c>
      <c r="I261" s="18">
        <f t="shared" si="69"/>
        <v>1</v>
      </c>
      <c r="J261" s="12"/>
      <c r="K261" s="12"/>
      <c r="L261" s="23">
        <f>Trend!$W21</f>
        <v>0</v>
      </c>
      <c r="M261" s="23">
        <f>Trend!$W41</f>
        <v>0</v>
      </c>
      <c r="N261" s="12"/>
      <c r="O261" s="12"/>
      <c r="P261" s="12">
        <f t="shared" si="64"/>
        <v>22.659141021202167</v>
      </c>
      <c r="Q261" s="12">
        <f t="shared" si="65"/>
        <v>21.140424604576808</v>
      </c>
      <c r="R261" s="12">
        <f t="shared" si="70"/>
        <v>22.659141021202167</v>
      </c>
      <c r="S261" s="12">
        <f t="shared" si="66"/>
        <v>21.140424604576808</v>
      </c>
      <c r="T261" s="12">
        <f t="shared" si="49"/>
        <v>0</v>
      </c>
    </row>
    <row r="262" spans="1:20" x14ac:dyDescent="0.2">
      <c r="A262" s="4">
        <v>44166</v>
      </c>
      <c r="B262" s="22">
        <f>Unit*Inputs!B370</f>
        <v>0</v>
      </c>
      <c r="D262" s="12">
        <f t="shared" si="67"/>
        <v>0</v>
      </c>
      <c r="E262" s="18">
        <f>Inputs!D370</f>
        <v>0.93455221969979096</v>
      </c>
      <c r="F262" s="12">
        <f t="shared" si="68"/>
        <v>0</v>
      </c>
      <c r="G262" s="18">
        <f t="shared" si="71"/>
        <v>1</v>
      </c>
      <c r="H262" s="18">
        <f t="shared" si="72"/>
        <v>1.1545742907833405</v>
      </c>
      <c r="I262" s="18">
        <f t="shared" si="69"/>
        <v>1</v>
      </c>
      <c r="J262" s="12"/>
      <c r="K262" s="12"/>
      <c r="L262" s="23">
        <f>Trend!$W22</f>
        <v>0</v>
      </c>
      <c r="M262" s="23">
        <f>Trend!$W42</f>
        <v>0</v>
      </c>
      <c r="N262" s="12"/>
      <c r="O262" s="12"/>
      <c r="P262" s="12">
        <f t="shared" si="64"/>
        <v>22.659141021202167</v>
      </c>
      <c r="Q262" s="12">
        <f t="shared" si="65"/>
        <v>21.176150537855072</v>
      </c>
      <c r="R262" s="12">
        <f t="shared" si="70"/>
        <v>22.659141021202167</v>
      </c>
      <c r="S262" s="12">
        <f t="shared" si="66"/>
        <v>21.176150537855072</v>
      </c>
      <c r="T262" s="12">
        <f t="shared" si="49"/>
        <v>0</v>
      </c>
    </row>
    <row r="263" spans="1:20" x14ac:dyDescent="0.2">
      <c r="A263" s="4">
        <v>44197</v>
      </c>
      <c r="B263" s="22"/>
      <c r="D263" s="12"/>
      <c r="E263" s="18"/>
      <c r="F263" s="12"/>
      <c r="G263" s="18"/>
      <c r="H263" s="18"/>
      <c r="I263" s="18"/>
      <c r="J263" s="12"/>
      <c r="K263" s="12"/>
      <c r="L263" s="23"/>
      <c r="M263" s="23"/>
      <c r="N263" s="12"/>
      <c r="O263" s="12"/>
      <c r="P263" s="12"/>
      <c r="Q263" s="12"/>
      <c r="R263" s="12"/>
      <c r="S263" s="12"/>
      <c r="T263" s="12"/>
    </row>
    <row r="264" spans="1:20" x14ac:dyDescent="0.2">
      <c r="A264" s="2"/>
      <c r="N264" s="12"/>
      <c r="O264" s="12"/>
      <c r="P264" s="12"/>
      <c r="Q264" s="12"/>
      <c r="R264" s="12"/>
      <c r="S264" s="12"/>
      <c r="T264" s="12"/>
    </row>
    <row r="265" spans="1:20" hidden="1" x14ac:dyDescent="0.2">
      <c r="A265" s="2"/>
      <c r="N265" s="12"/>
      <c r="O265" s="12"/>
      <c r="P265" s="12"/>
      <c r="Q265" s="12"/>
      <c r="R265" s="12"/>
      <c r="S265" s="12"/>
      <c r="T265" s="12"/>
    </row>
    <row r="266" spans="1:20" hidden="1" x14ac:dyDescent="0.2">
      <c r="A266" s="2"/>
      <c r="N266" s="12"/>
      <c r="O266" s="12"/>
      <c r="P266" s="12"/>
      <c r="Q266" s="12"/>
      <c r="R266" s="12"/>
      <c r="S266" s="12"/>
      <c r="T266" s="12"/>
    </row>
    <row r="267" spans="1:20" hidden="1" x14ac:dyDescent="0.2">
      <c r="A267" s="2"/>
      <c r="N267" s="12"/>
      <c r="O267" s="12"/>
      <c r="P267" s="12"/>
      <c r="Q267" s="12"/>
      <c r="R267" s="12"/>
      <c r="S267" s="12"/>
      <c r="T267" s="12"/>
    </row>
    <row r="268" spans="1:20" hidden="1" x14ac:dyDescent="0.2">
      <c r="A268" s="2"/>
      <c r="N268" s="12"/>
      <c r="O268" s="12"/>
      <c r="P268" s="12"/>
      <c r="Q268" s="12"/>
      <c r="R268" s="12"/>
      <c r="S268" s="12"/>
      <c r="T268" s="12"/>
    </row>
    <row r="269" spans="1:20" hidden="1" x14ac:dyDescent="0.2">
      <c r="A269" s="2"/>
      <c r="N269" s="12"/>
      <c r="O269" s="12"/>
      <c r="P269" s="12"/>
      <c r="Q269" s="12"/>
      <c r="R269" s="12"/>
      <c r="S269" s="12"/>
      <c r="T269" s="12"/>
    </row>
    <row r="270" spans="1:20" hidden="1" x14ac:dyDescent="0.2">
      <c r="A270" s="2"/>
      <c r="N270" s="12"/>
      <c r="O270" s="12"/>
      <c r="P270" s="12"/>
      <c r="Q270" s="12"/>
      <c r="R270" s="12"/>
      <c r="S270" s="12"/>
      <c r="T270" s="12"/>
    </row>
    <row r="271" spans="1:20" hidden="1" x14ac:dyDescent="0.2">
      <c r="A271" s="2"/>
      <c r="N271" s="12"/>
      <c r="O271" s="12"/>
      <c r="P271" s="12"/>
      <c r="Q271" s="12"/>
      <c r="R271" s="12"/>
      <c r="S271" s="12"/>
      <c r="T271" s="12"/>
    </row>
    <row r="272" spans="1:20" hidden="1" x14ac:dyDescent="0.2">
      <c r="A272" s="2"/>
      <c r="N272" s="12"/>
      <c r="O272" s="12"/>
      <c r="P272" s="12"/>
      <c r="Q272" s="12"/>
      <c r="R272" s="12"/>
      <c r="S272" s="12"/>
      <c r="T272" s="12"/>
    </row>
    <row r="273" spans="1:20" hidden="1" x14ac:dyDescent="0.2">
      <c r="A273" s="2"/>
      <c r="N273" s="12"/>
      <c r="O273" s="12"/>
      <c r="P273" s="12"/>
      <c r="Q273" s="12"/>
      <c r="R273" s="12"/>
      <c r="S273" s="12"/>
      <c r="T273" s="12"/>
    </row>
    <row r="274" spans="1:20" hidden="1" x14ac:dyDescent="0.2">
      <c r="A274" s="2"/>
      <c r="N274" s="12"/>
      <c r="O274" s="12"/>
      <c r="P274" s="12"/>
      <c r="Q274" s="12"/>
      <c r="R274" s="12"/>
      <c r="S274" s="12"/>
      <c r="T274" s="12"/>
    </row>
    <row r="275" spans="1:20" hidden="1" x14ac:dyDescent="0.2">
      <c r="A275" s="2"/>
      <c r="N275" s="12"/>
      <c r="O275" s="12"/>
      <c r="P275" s="12"/>
      <c r="Q275" s="12"/>
      <c r="R275" s="12"/>
      <c r="S275" s="12"/>
      <c r="T275" s="12"/>
    </row>
    <row r="276" spans="1:20" hidden="1" x14ac:dyDescent="0.2">
      <c r="A276" s="2"/>
      <c r="N276" s="12"/>
      <c r="O276" s="12"/>
      <c r="P276" s="12"/>
      <c r="Q276" s="12"/>
      <c r="R276" s="12"/>
      <c r="S276" s="12"/>
      <c r="T276" s="12"/>
    </row>
    <row r="277" spans="1:20" hidden="1" x14ac:dyDescent="0.2">
      <c r="A277" s="2"/>
      <c r="N277" s="12"/>
      <c r="O277" s="12"/>
      <c r="P277" s="12"/>
      <c r="Q277" s="12"/>
      <c r="R277" s="12"/>
      <c r="S277" s="12"/>
      <c r="T277" s="12"/>
    </row>
    <row r="278" spans="1:20" hidden="1" x14ac:dyDescent="0.2">
      <c r="A278" s="2"/>
      <c r="N278" s="12"/>
      <c r="O278" s="12"/>
      <c r="P278" s="12"/>
      <c r="Q278" s="12"/>
      <c r="R278" s="12"/>
      <c r="S278" s="12"/>
      <c r="T278" s="12"/>
    </row>
    <row r="279" spans="1:20" hidden="1" x14ac:dyDescent="0.2">
      <c r="A279" s="2"/>
      <c r="N279" s="12"/>
      <c r="O279" s="12"/>
      <c r="P279" s="12"/>
      <c r="Q279" s="12"/>
      <c r="R279" s="12"/>
      <c r="S279" s="12"/>
      <c r="T279" s="12"/>
    </row>
    <row r="280" spans="1:20" hidden="1" x14ac:dyDescent="0.2">
      <c r="A280" s="2"/>
      <c r="N280" s="12"/>
      <c r="O280" s="12"/>
      <c r="P280" s="12"/>
      <c r="Q280" s="12"/>
      <c r="R280" s="12"/>
      <c r="S280" s="12"/>
      <c r="T280" s="12"/>
    </row>
    <row r="281" spans="1:20" hidden="1" x14ac:dyDescent="0.2">
      <c r="A281" s="2"/>
      <c r="N281" s="12"/>
      <c r="O281" s="12"/>
      <c r="P281" s="12"/>
      <c r="Q281" s="12"/>
      <c r="R281" s="12"/>
      <c r="S281" s="12"/>
      <c r="T281" s="12"/>
    </row>
    <row r="282" spans="1:20" hidden="1" x14ac:dyDescent="0.2">
      <c r="A282" s="2"/>
      <c r="N282" s="12"/>
      <c r="O282" s="12"/>
      <c r="P282" s="12"/>
      <c r="Q282" s="12"/>
      <c r="R282" s="12"/>
      <c r="S282" s="12"/>
      <c r="T282" s="12"/>
    </row>
    <row r="283" spans="1:20" hidden="1" x14ac:dyDescent="0.2">
      <c r="A283" s="2"/>
      <c r="N283" s="12"/>
      <c r="O283" s="12"/>
      <c r="P283" s="12"/>
      <c r="Q283" s="12"/>
      <c r="R283" s="12"/>
      <c r="S283" s="12"/>
      <c r="T283" s="12"/>
    </row>
    <row r="284" spans="1:20" hidden="1" x14ac:dyDescent="0.2">
      <c r="A284" s="2"/>
      <c r="N284" s="12"/>
      <c r="O284" s="12"/>
      <c r="P284" s="12"/>
      <c r="Q284" s="12"/>
      <c r="R284" s="12"/>
      <c r="S284" s="12"/>
      <c r="T284" s="12"/>
    </row>
    <row r="285" spans="1:20" hidden="1" x14ac:dyDescent="0.2">
      <c r="A285" s="2"/>
      <c r="N285" s="12"/>
      <c r="O285" s="12"/>
      <c r="P285" s="12"/>
      <c r="Q285" s="12"/>
      <c r="R285" s="12"/>
      <c r="S285" s="12"/>
      <c r="T285" s="12"/>
    </row>
    <row r="286" spans="1:20" hidden="1" x14ac:dyDescent="0.2">
      <c r="A286" s="2"/>
      <c r="N286" s="12"/>
      <c r="O286" s="12"/>
      <c r="P286" s="12"/>
      <c r="Q286" s="12"/>
      <c r="R286" s="12"/>
      <c r="S286" s="12"/>
      <c r="T286" s="12"/>
    </row>
    <row r="287" spans="1:20" hidden="1" x14ac:dyDescent="0.2">
      <c r="A287" s="2"/>
      <c r="N287" s="12"/>
      <c r="O287" s="12"/>
      <c r="P287" s="12"/>
      <c r="Q287" s="12"/>
      <c r="R287" s="12"/>
      <c r="S287" s="12"/>
      <c r="T287" s="12"/>
    </row>
    <row r="288" spans="1:20" hidden="1" x14ac:dyDescent="0.2">
      <c r="A288" s="2"/>
      <c r="N288" s="12"/>
      <c r="O288" s="12"/>
      <c r="P288" s="12"/>
      <c r="Q288" s="12"/>
      <c r="R288" s="12"/>
      <c r="S288" s="12"/>
      <c r="T288" s="12"/>
    </row>
    <row r="289" spans="1:20" hidden="1" x14ac:dyDescent="0.2">
      <c r="A289" s="2"/>
      <c r="N289" s="12"/>
      <c r="O289" s="12"/>
      <c r="P289" s="12"/>
      <c r="Q289" s="12"/>
      <c r="R289" s="12"/>
      <c r="S289" s="12"/>
      <c r="T289" s="12"/>
    </row>
    <row r="290" spans="1:20" hidden="1" x14ac:dyDescent="0.2">
      <c r="A290" s="2"/>
      <c r="N290" s="12"/>
      <c r="O290" s="12"/>
      <c r="P290" s="12"/>
      <c r="Q290" s="12"/>
      <c r="R290" s="12"/>
      <c r="S290" s="12"/>
      <c r="T290" s="12"/>
    </row>
    <row r="291" spans="1:20" hidden="1" x14ac:dyDescent="0.2">
      <c r="A291" s="2"/>
      <c r="N291" s="12"/>
      <c r="O291" s="12"/>
      <c r="P291" s="12"/>
      <c r="Q291" s="12"/>
      <c r="R291" s="12"/>
      <c r="S291" s="12"/>
      <c r="T291" s="12"/>
    </row>
    <row r="292" spans="1:20" hidden="1" x14ac:dyDescent="0.2">
      <c r="A292" s="2"/>
      <c r="N292" s="12"/>
      <c r="O292" s="12"/>
      <c r="P292" s="12"/>
      <c r="Q292" s="12"/>
      <c r="R292" s="12"/>
      <c r="S292" s="12"/>
      <c r="T292" s="12"/>
    </row>
    <row r="293" spans="1:20" hidden="1" x14ac:dyDescent="0.2">
      <c r="A293" s="2"/>
      <c r="N293" s="12"/>
      <c r="O293" s="12"/>
      <c r="P293" s="12"/>
      <c r="Q293" s="12"/>
      <c r="R293" s="12"/>
      <c r="S293" s="12"/>
      <c r="T293" s="12"/>
    </row>
    <row r="294" spans="1:20" hidden="1" x14ac:dyDescent="0.2">
      <c r="A294" s="2"/>
      <c r="N294" s="12"/>
      <c r="O294" s="12"/>
      <c r="P294" s="12"/>
      <c r="Q294" s="12"/>
      <c r="R294" s="12"/>
      <c r="S294" s="12"/>
      <c r="T294" s="12"/>
    </row>
    <row r="295" spans="1:20" hidden="1" x14ac:dyDescent="0.2">
      <c r="A295" s="2"/>
      <c r="N295" s="12"/>
      <c r="O295" s="12"/>
      <c r="P295" s="12"/>
      <c r="Q295" s="12"/>
      <c r="R295" s="12"/>
      <c r="S295" s="12"/>
      <c r="T295" s="12"/>
    </row>
    <row r="296" spans="1:20" hidden="1" x14ac:dyDescent="0.2">
      <c r="A296" s="2"/>
      <c r="N296" s="12"/>
      <c r="O296" s="12"/>
      <c r="P296" s="12"/>
      <c r="Q296" s="12"/>
      <c r="R296" s="12"/>
      <c r="S296" s="12"/>
      <c r="T296" s="12"/>
    </row>
    <row r="297" spans="1:20" hidden="1" x14ac:dyDescent="0.2">
      <c r="A297" s="2"/>
      <c r="N297" s="12"/>
      <c r="O297" s="12"/>
      <c r="P297" s="12"/>
      <c r="Q297" s="12"/>
      <c r="R297" s="12"/>
      <c r="S297" s="12"/>
      <c r="T297" s="12"/>
    </row>
    <row r="298" spans="1:20" x14ac:dyDescent="0.2">
      <c r="A298" s="2"/>
      <c r="N298" s="12"/>
      <c r="O298" s="12"/>
      <c r="P298" s="12"/>
      <c r="Q298" s="12"/>
      <c r="R298" s="12"/>
      <c r="S298" s="12"/>
      <c r="T298" s="12"/>
    </row>
    <row r="299" spans="1:20" x14ac:dyDescent="0.2">
      <c r="A299" s="2" t="s">
        <v>4</v>
      </c>
      <c r="N299" s="12"/>
      <c r="O299" s="12"/>
      <c r="P299" s="12"/>
      <c r="Q299" s="12"/>
      <c r="R299" s="12"/>
      <c r="S299" s="12"/>
      <c r="T299" s="12"/>
    </row>
    <row r="300" spans="1:20" x14ac:dyDescent="0.2">
      <c r="A300" s="8">
        <v>2000</v>
      </c>
      <c r="B300" s="55">
        <f>SUM(B11:B22)</f>
        <v>262.47770508300005</v>
      </c>
      <c r="C300" s="55">
        <f>SUM(C11:C22)</f>
        <v>0</v>
      </c>
      <c r="D300" s="55">
        <f>SUM(D11:D22)</f>
        <v>262.47770508300005</v>
      </c>
      <c r="E300" s="25">
        <f>AVERAGE(E11:E22)</f>
        <v>1.0023843421743808</v>
      </c>
      <c r="F300" s="55">
        <f>SUM(F11:F22)</f>
        <v>262.78394506790346</v>
      </c>
      <c r="G300" s="25">
        <f>AVERAGE(G11:G22)</f>
        <v>1</v>
      </c>
      <c r="H300" s="25">
        <f>AVERAGE(H11:H22)</f>
        <v>1</v>
      </c>
      <c r="I300" s="25">
        <f>AVERAGE(I11:I22)</f>
        <v>1</v>
      </c>
      <c r="J300" s="55">
        <f>SUM(J11:J22)</f>
        <v>262.78394506790346</v>
      </c>
      <c r="K300" s="55">
        <f>SUM(K11:K22)</f>
        <v>262.48067354143251</v>
      </c>
      <c r="L300" s="26">
        <f>AVERAGE(L11:L22)</f>
        <v>0.19999999999999998</v>
      </c>
      <c r="M300" s="23">
        <f t="shared" ref="M300:T300" si="73">SUM(M11:M22)</f>
        <v>-3.9999999999999994E-2</v>
      </c>
      <c r="N300" s="55">
        <f t="shared" si="73"/>
        <v>261.44905165072356</v>
      </c>
      <c r="O300" s="55">
        <f t="shared" si="73"/>
        <v>261.57374843530459</v>
      </c>
      <c r="P300" s="55">
        <f t="shared" si="73"/>
        <v>0</v>
      </c>
      <c r="Q300" s="55">
        <f t="shared" si="73"/>
        <v>0</v>
      </c>
      <c r="R300" s="55">
        <f t="shared" si="73"/>
        <v>261.44905165072356</v>
      </c>
      <c r="S300" s="55">
        <f t="shared" si="73"/>
        <v>262.47770508300005</v>
      </c>
      <c r="T300" s="55">
        <f t="shared" si="73"/>
        <v>-1.0286534322764851</v>
      </c>
    </row>
    <row r="301" spans="1:20" x14ac:dyDescent="0.2">
      <c r="A301" s="8">
        <v>2001</v>
      </c>
      <c r="B301" s="55">
        <f>SUM(B23:B34)</f>
        <v>307.50925589300005</v>
      </c>
      <c r="C301" s="55">
        <f>SUM(C23:C34)</f>
        <v>0</v>
      </c>
      <c r="D301" s="58">
        <f>SUM(D23:D34)</f>
        <v>307.50925589300005</v>
      </c>
      <c r="E301" s="25">
        <f>AVERAGE(E23:E34)</f>
        <v>0.98324370784301485</v>
      </c>
      <c r="F301" s="55">
        <f>SUM(F23:F34)</f>
        <v>316.10856232223654</v>
      </c>
      <c r="G301" s="25">
        <f>AVERAGE(G23:G34)</f>
        <v>1</v>
      </c>
      <c r="H301" s="25">
        <f>AVERAGE(H23:H34)</f>
        <v>1</v>
      </c>
      <c r="I301" s="25">
        <f>AVERAGE(I23:I34)</f>
        <v>1</v>
      </c>
      <c r="J301" s="55">
        <f>SUM(J23:J34)</f>
        <v>316.10856232223654</v>
      </c>
      <c r="K301" s="55">
        <f>SUM(K23:K34)</f>
        <v>316.23294725191448</v>
      </c>
      <c r="L301" s="26">
        <f>AVERAGE(L23:L34)</f>
        <v>0.19999999999999998</v>
      </c>
      <c r="M301" s="23">
        <f t="shared" ref="M301:T301" si="74">SUM(M23:M34)</f>
        <v>1.4285714285714346E-2</v>
      </c>
      <c r="N301" s="55">
        <f t="shared" si="74"/>
        <v>315.64597735349446</v>
      </c>
      <c r="O301" s="55">
        <f t="shared" si="74"/>
        <v>307.3478121914539</v>
      </c>
      <c r="P301" s="55">
        <f t="shared" si="74"/>
        <v>0</v>
      </c>
      <c r="Q301" s="55">
        <f t="shared" si="74"/>
        <v>0</v>
      </c>
      <c r="R301" s="55">
        <f t="shared" si="74"/>
        <v>315.64597735349446</v>
      </c>
      <c r="S301" s="55">
        <f t="shared" si="74"/>
        <v>307.50925589300005</v>
      </c>
      <c r="T301" s="55">
        <f t="shared" si="74"/>
        <v>8.1367214604944209</v>
      </c>
    </row>
    <row r="302" spans="1:20" x14ac:dyDescent="0.2">
      <c r="A302" s="8">
        <v>2002</v>
      </c>
      <c r="B302" s="55">
        <f>SUM(B35:B46)</f>
        <v>363.13590052100005</v>
      </c>
      <c r="C302" s="55">
        <f>SUM(C35:C46)</f>
        <v>0</v>
      </c>
      <c r="D302" s="55">
        <f>SUM(D35:D46)</f>
        <v>363.13590052100005</v>
      </c>
      <c r="E302" s="25">
        <f>AVERAGE(E35:E46)</f>
        <v>0.99672071291383502</v>
      </c>
      <c r="F302" s="55">
        <f>SUM(F35:F46)</f>
        <v>364.07299022663653</v>
      </c>
      <c r="G302" s="25">
        <f>AVERAGE(G35:G46)</f>
        <v>1</v>
      </c>
      <c r="H302" s="25">
        <f>AVERAGE(H35:H46)</f>
        <v>1</v>
      </c>
      <c r="I302" s="25">
        <f>AVERAGE(I35:I46)</f>
        <v>1</v>
      </c>
      <c r="J302" s="55">
        <f>SUM(J35:J46)</f>
        <v>364.07299022663653</v>
      </c>
      <c r="K302" s="55">
        <f>SUM(K35:K46)</f>
        <v>364.37402628095549</v>
      </c>
      <c r="L302" s="26">
        <f>AVERAGE(L35:L46)</f>
        <v>0.13833333333333328</v>
      </c>
      <c r="M302" s="23">
        <f t="shared" ref="M302:T302" si="75">SUM(M35:M46)</f>
        <v>4.4637681159420406E-2</v>
      </c>
      <c r="N302" s="55">
        <f t="shared" si="75"/>
        <v>364.756158563253</v>
      </c>
      <c r="O302" s="55">
        <f t="shared" si="75"/>
        <v>364.05401213717198</v>
      </c>
      <c r="P302" s="55">
        <f t="shared" si="75"/>
        <v>0</v>
      </c>
      <c r="Q302" s="55">
        <f t="shared" si="75"/>
        <v>0</v>
      </c>
      <c r="R302" s="55">
        <f t="shared" si="75"/>
        <v>364.756158563253</v>
      </c>
      <c r="S302" s="55">
        <f t="shared" si="75"/>
        <v>363.13590052100005</v>
      </c>
      <c r="T302" s="55">
        <f t="shared" si="75"/>
        <v>1.6202580422529387</v>
      </c>
    </row>
    <row r="303" spans="1:20" x14ac:dyDescent="0.2">
      <c r="A303" s="8">
        <v>2003</v>
      </c>
      <c r="B303" s="55">
        <f>SUM(B47:B58)</f>
        <v>352.39784936800004</v>
      </c>
      <c r="C303" s="55">
        <f>SUM(C47:C58)</f>
        <v>0</v>
      </c>
      <c r="D303" s="55">
        <f>SUM(D47:D58)</f>
        <v>352.39784936800004</v>
      </c>
      <c r="E303" s="25">
        <f>AVERAGE(E47:E58)</f>
        <v>1.0002946165896727</v>
      </c>
      <c r="F303" s="55">
        <f>SUM(F47:F58)</f>
        <v>351.8566150118304</v>
      </c>
      <c r="G303" s="25">
        <f>AVERAGE(G47:G58)</f>
        <v>1</v>
      </c>
      <c r="H303" s="25">
        <f>AVERAGE(H47:H58)</f>
        <v>1</v>
      </c>
      <c r="I303" s="25">
        <f>AVERAGE(I47:I58)</f>
        <v>1</v>
      </c>
      <c r="J303" s="55">
        <f>SUM(J47:J58)</f>
        <v>351.8566150118304</v>
      </c>
      <c r="K303" s="55">
        <f>SUM(K47:K58)</f>
        <v>353.23099436819723</v>
      </c>
      <c r="L303" s="26">
        <f>AVERAGE(L47:L58)</f>
        <v>1.5000000000000005E-2</v>
      </c>
      <c r="M303" s="23">
        <f t="shared" ref="M303:T303" si="76">SUM(M47:M58)</f>
        <v>0</v>
      </c>
      <c r="N303" s="55">
        <f t="shared" si="76"/>
        <v>350.85947866355463</v>
      </c>
      <c r="O303" s="55">
        <f t="shared" si="76"/>
        <v>350.95137216064762</v>
      </c>
      <c r="P303" s="55">
        <f t="shared" si="76"/>
        <v>0</v>
      </c>
      <c r="Q303" s="55">
        <f t="shared" si="76"/>
        <v>0</v>
      </c>
      <c r="R303" s="55">
        <f t="shared" si="76"/>
        <v>350.85947866355463</v>
      </c>
      <c r="S303" s="55">
        <f t="shared" si="76"/>
        <v>352.39784936800004</v>
      </c>
      <c r="T303" s="55">
        <f t="shared" si="76"/>
        <v>-1.5383707044454127</v>
      </c>
    </row>
    <row r="304" spans="1:20" x14ac:dyDescent="0.2">
      <c r="A304" s="8">
        <v>2004</v>
      </c>
      <c r="B304" s="55">
        <f>SUM(B59:B70)</f>
        <v>369.63226289000005</v>
      </c>
      <c r="C304" s="55">
        <f t="shared" ref="C304:K304" si="77">SUM(C59:C70)</f>
        <v>0</v>
      </c>
      <c r="D304" s="55">
        <f t="shared" si="77"/>
        <v>369.63226289000005</v>
      </c>
      <c r="E304" s="25">
        <f>AVERAGE(E59:E70)</f>
        <v>1.0031799597764195</v>
      </c>
      <c r="F304" s="55">
        <f t="shared" si="77"/>
        <v>369.53414527800959</v>
      </c>
      <c r="G304" s="25">
        <f t="shared" ref="G304:I304" si="78">AVERAGE(G59:G70)</f>
        <v>1</v>
      </c>
      <c r="H304" s="25">
        <f t="shared" si="78"/>
        <v>1</v>
      </c>
      <c r="I304" s="25">
        <f t="shared" si="78"/>
        <v>1</v>
      </c>
      <c r="J304" s="55">
        <f t="shared" si="77"/>
        <v>369.53414527800959</v>
      </c>
      <c r="K304" s="55">
        <f t="shared" si="77"/>
        <v>367.33318350335725</v>
      </c>
      <c r="L304" s="26">
        <f t="shared" ref="L304" si="79">AVERAGE(L59:L70)</f>
        <v>4.3750000000000004E-2</v>
      </c>
      <c r="M304" s="23">
        <f t="shared" ref="M304:N304" si="80">SUM(M59:M70)</f>
        <v>5.4579439252336451E-2</v>
      </c>
      <c r="N304" s="55">
        <f t="shared" si="80"/>
        <v>371.28559062480866</v>
      </c>
      <c r="O304" s="55">
        <f t="shared" ref="O304:S304" si="81">SUM(O59:O70)</f>
        <v>372.13263868165586</v>
      </c>
      <c r="P304" s="55">
        <f t="shared" si="81"/>
        <v>0</v>
      </c>
      <c r="Q304" s="55">
        <f t="shared" si="81"/>
        <v>0</v>
      </c>
      <c r="R304" s="55">
        <f t="shared" si="81"/>
        <v>371.28559062480866</v>
      </c>
      <c r="S304" s="55">
        <f t="shared" si="81"/>
        <v>369.63226289000005</v>
      </c>
      <c r="T304" s="55">
        <f t="shared" ref="T304" si="82">SUM(T59:T70)</f>
        <v>1.6533277348086024</v>
      </c>
    </row>
    <row r="305" spans="1:20" x14ac:dyDescent="0.2">
      <c r="A305" s="8">
        <v>2005</v>
      </c>
      <c r="B305" s="55">
        <f>SUM(B71:B82)</f>
        <v>415.07793049200006</v>
      </c>
      <c r="C305" s="55">
        <f t="shared" ref="C305:K305" si="83">SUM(C71:C82)</f>
        <v>0</v>
      </c>
      <c r="D305" s="55">
        <f t="shared" si="83"/>
        <v>415.07793049200006</v>
      </c>
      <c r="E305" s="25">
        <f>AVERAGE(E71:E82)</f>
        <v>1.00278089747071</v>
      </c>
      <c r="F305" s="55">
        <f t="shared" si="83"/>
        <v>414.50852185037178</v>
      </c>
      <c r="G305" s="25">
        <f t="shared" ref="G305:I305" si="84">AVERAGE(G71:G82)</f>
        <v>1</v>
      </c>
      <c r="H305" s="25">
        <f t="shared" si="84"/>
        <v>1</v>
      </c>
      <c r="I305" s="25">
        <f t="shared" si="84"/>
        <v>1</v>
      </c>
      <c r="J305" s="55">
        <f t="shared" si="83"/>
        <v>414.50852185037178</v>
      </c>
      <c r="K305" s="55">
        <f t="shared" si="83"/>
        <v>415.92006528091639</v>
      </c>
      <c r="L305" s="26">
        <f t="shared" ref="L305" si="85">AVERAGE(L71:L82)</f>
        <v>0.12999999999999998</v>
      </c>
      <c r="M305" s="23">
        <f t="shared" ref="M305:N305" si="86">SUM(M71:M82)</f>
        <v>0</v>
      </c>
      <c r="N305" s="55">
        <f t="shared" si="86"/>
        <v>415.8544081231679</v>
      </c>
      <c r="O305" s="55">
        <f t="shared" ref="O305:S305" si="87">SUM(O71:O82)</f>
        <v>416.89598949241071</v>
      </c>
      <c r="P305" s="55">
        <f t="shared" si="87"/>
        <v>0</v>
      </c>
      <c r="Q305" s="55">
        <f t="shared" si="87"/>
        <v>0</v>
      </c>
      <c r="R305" s="55">
        <f t="shared" si="87"/>
        <v>415.8544081231679</v>
      </c>
      <c r="S305" s="55">
        <f t="shared" si="87"/>
        <v>415.07793049200006</v>
      </c>
      <c r="T305" s="55">
        <f t="shared" ref="T305" si="88">SUM(T71:T82)</f>
        <v>0.77647763116794266</v>
      </c>
    </row>
    <row r="306" spans="1:20" x14ac:dyDescent="0.2">
      <c r="A306" s="8">
        <v>2006</v>
      </c>
      <c r="B306" s="55">
        <f>SUM(B83:B94)</f>
        <v>458.49489728199995</v>
      </c>
      <c r="C306" s="55">
        <f t="shared" ref="C306:K306" si="89">SUM(C83:C94)</f>
        <v>0</v>
      </c>
      <c r="D306" s="55">
        <f t="shared" si="89"/>
        <v>458.49489728199995</v>
      </c>
      <c r="E306" s="25">
        <f>AVERAGE(E83:E94)</f>
        <v>0.99757399441263195</v>
      </c>
      <c r="F306" s="55">
        <f t="shared" si="89"/>
        <v>459.89539642178619</v>
      </c>
      <c r="G306" s="25">
        <f t="shared" ref="G306:I306" si="90">AVERAGE(G83:G94)</f>
        <v>1</v>
      </c>
      <c r="H306" s="25">
        <f t="shared" si="90"/>
        <v>1</v>
      </c>
      <c r="I306" s="25">
        <f t="shared" si="90"/>
        <v>1</v>
      </c>
      <c r="J306" s="55">
        <f t="shared" si="89"/>
        <v>459.89539642178619</v>
      </c>
      <c r="K306" s="55">
        <f t="shared" si="89"/>
        <v>459.22354529446733</v>
      </c>
      <c r="L306" s="26">
        <f t="shared" ref="L306" si="91">AVERAGE(L83:L94)</f>
        <v>5.5000000000000021E-2</v>
      </c>
      <c r="M306" s="23">
        <f t="shared" ref="M306:N306" si="92">SUM(M83:M94)</f>
        <v>0</v>
      </c>
      <c r="N306" s="55">
        <f t="shared" si="92"/>
        <v>458.50761490243013</v>
      </c>
      <c r="O306" s="55">
        <f t="shared" ref="O306:S306" si="93">SUM(O83:O94)</f>
        <v>457.3866602723341</v>
      </c>
      <c r="P306" s="55">
        <f t="shared" si="93"/>
        <v>0</v>
      </c>
      <c r="Q306" s="55">
        <f t="shared" si="93"/>
        <v>0</v>
      </c>
      <c r="R306" s="55">
        <f t="shared" si="93"/>
        <v>458.50761490243013</v>
      </c>
      <c r="S306" s="55">
        <f t="shared" si="93"/>
        <v>458.49489728199995</v>
      </c>
      <c r="T306" s="55">
        <f t="shared" ref="T306" si="94">SUM(T83:T94)</f>
        <v>1.2717620430116483E-2</v>
      </c>
    </row>
    <row r="307" spans="1:20" x14ac:dyDescent="0.2">
      <c r="A307" s="8">
        <v>2007</v>
      </c>
      <c r="B307" s="55">
        <f>SUM(B95:B106)</f>
        <v>532.02714118000006</v>
      </c>
      <c r="C307" s="55">
        <f t="shared" ref="C307:K307" si="95">SUM(C95:C106)</f>
        <v>0</v>
      </c>
      <c r="D307" s="55">
        <f t="shared" si="95"/>
        <v>532.02714118000006</v>
      </c>
      <c r="E307" s="25">
        <f>AVERAGE(E95:E106)</f>
        <v>0.99922854123356597</v>
      </c>
      <c r="F307" s="55">
        <f t="shared" si="95"/>
        <v>531.33698177366341</v>
      </c>
      <c r="G307" s="25">
        <f t="shared" ref="G307:I307" si="96">AVERAGE(G95:G106)</f>
        <v>1</v>
      </c>
      <c r="H307" s="25">
        <f t="shared" si="96"/>
        <v>1</v>
      </c>
      <c r="I307" s="25">
        <f t="shared" si="96"/>
        <v>1</v>
      </c>
      <c r="J307" s="55">
        <f t="shared" si="95"/>
        <v>531.33698177366341</v>
      </c>
      <c r="K307" s="55">
        <f t="shared" si="95"/>
        <v>535.97026448444888</v>
      </c>
      <c r="L307" s="26">
        <f t="shared" ref="L307" si="97">AVERAGE(L95:L106)</f>
        <v>3.0000000000000009E-2</v>
      </c>
      <c r="M307" s="23">
        <f t="shared" ref="M307:N307" si="98">SUM(M95:M106)</f>
        <v>0.18000000000000005</v>
      </c>
      <c r="N307" s="55">
        <f t="shared" si="98"/>
        <v>531.33090959550486</v>
      </c>
      <c r="O307" s="55">
        <f t="shared" ref="O307:S307" si="99">SUM(O95:O106)</f>
        <v>531.86309691462293</v>
      </c>
      <c r="P307" s="55">
        <f t="shared" si="99"/>
        <v>0</v>
      </c>
      <c r="Q307" s="55">
        <f t="shared" si="99"/>
        <v>0</v>
      </c>
      <c r="R307" s="55">
        <f t="shared" si="99"/>
        <v>531.33090959550486</v>
      </c>
      <c r="S307" s="55">
        <f t="shared" si="99"/>
        <v>532.02714118000006</v>
      </c>
      <c r="T307" s="55">
        <f t="shared" ref="T307" si="100">SUM(T95:T106)</f>
        <v>-0.69623158449522293</v>
      </c>
    </row>
    <row r="308" spans="1:20" x14ac:dyDescent="0.2">
      <c r="A308" s="8">
        <v>2008</v>
      </c>
      <c r="B308" s="55">
        <f>SUM(B107:B118)</f>
        <v>660.28697305000014</v>
      </c>
      <c r="C308" s="55">
        <f t="shared" ref="C308:K308" si="101">SUM(C107:C118)</f>
        <v>0</v>
      </c>
      <c r="D308" s="55">
        <f t="shared" si="101"/>
        <v>660.28697305000014</v>
      </c>
      <c r="E308" s="25">
        <f>AVERAGE(E107:E118)</f>
        <v>1.0033702987446251</v>
      </c>
      <c r="F308" s="55">
        <f t="shared" si="101"/>
        <v>656.30908042270403</v>
      </c>
      <c r="G308" s="25">
        <f t="shared" ref="G308:I308" si="102">AVERAGE(G107:G118)</f>
        <v>1</v>
      </c>
      <c r="H308" s="25">
        <f t="shared" si="102"/>
        <v>1</v>
      </c>
      <c r="I308" s="25">
        <f t="shared" si="102"/>
        <v>1</v>
      </c>
      <c r="J308" s="55">
        <f t="shared" si="101"/>
        <v>656.30908042270403</v>
      </c>
      <c r="K308" s="55">
        <f t="shared" si="101"/>
        <v>650.37304647544158</v>
      </c>
      <c r="L308" s="26">
        <f t="shared" ref="L308" si="103">AVERAGE(L107:L118)</f>
        <v>1.5000000000000001E-2</v>
      </c>
      <c r="M308" s="23">
        <f t="shared" ref="M308:N308" si="104">SUM(M107:M118)</f>
        <v>0.26</v>
      </c>
      <c r="N308" s="55">
        <f t="shared" si="104"/>
        <v>658.85713536810886</v>
      </c>
      <c r="O308" s="55">
        <f t="shared" ref="O308:S308" si="105">SUM(O107:O118)</f>
        <v>662.74866090448302</v>
      </c>
      <c r="P308" s="55">
        <f t="shared" si="105"/>
        <v>0</v>
      </c>
      <c r="Q308" s="55">
        <f t="shared" si="105"/>
        <v>0</v>
      </c>
      <c r="R308" s="55">
        <f t="shared" si="105"/>
        <v>658.85713536810886</v>
      </c>
      <c r="S308" s="55">
        <f t="shared" si="105"/>
        <v>660.28697305000014</v>
      </c>
      <c r="T308" s="55">
        <f t="shared" ref="T308" si="106">SUM(T107:T118)</f>
        <v>-1.4298376818910938</v>
      </c>
    </row>
    <row r="309" spans="1:20" x14ac:dyDescent="0.2">
      <c r="A309" s="8">
        <v>2009</v>
      </c>
      <c r="B309" s="55">
        <f>SUM(B119:B130)</f>
        <v>549.3034462920001</v>
      </c>
      <c r="C309" s="55">
        <f t="shared" ref="C309:K309" si="107">SUM(C119:C130)</f>
        <v>0</v>
      </c>
      <c r="D309" s="55">
        <f t="shared" si="107"/>
        <v>549.3034462920001</v>
      </c>
      <c r="E309" s="25">
        <f>AVERAGE(E119:E130)</f>
        <v>0.99887649141701618</v>
      </c>
      <c r="F309" s="55">
        <f t="shared" si="107"/>
        <v>549.60752726926989</v>
      </c>
      <c r="G309" s="25">
        <f t="shared" ref="G309:I309" si="108">AVERAGE(G119:G130)</f>
        <v>1</v>
      </c>
      <c r="H309" s="25">
        <f t="shared" si="108"/>
        <v>1</v>
      </c>
      <c r="I309" s="25">
        <f t="shared" si="108"/>
        <v>1</v>
      </c>
      <c r="J309" s="55">
        <f t="shared" si="107"/>
        <v>549.60752726926989</v>
      </c>
      <c r="K309" s="55">
        <f t="shared" si="107"/>
        <v>550.02766102672047</v>
      </c>
      <c r="L309" s="26">
        <f t="shared" ref="L309" si="109">AVERAGE(L119:L130)</f>
        <v>-3.0000000000000009E-2</v>
      </c>
      <c r="M309" s="23">
        <f t="shared" ref="M309:N309" si="110">SUM(M119:M130)</f>
        <v>-0.35</v>
      </c>
      <c r="N309" s="55">
        <f t="shared" si="110"/>
        <v>544.96670612180685</v>
      </c>
      <c r="O309" s="55">
        <f t="shared" ref="O309:S309" si="111">SUM(O119:O130)</f>
        <v>544.30101913460521</v>
      </c>
      <c r="P309" s="55">
        <f t="shared" si="111"/>
        <v>0</v>
      </c>
      <c r="Q309" s="55">
        <f t="shared" si="111"/>
        <v>0</v>
      </c>
      <c r="R309" s="55">
        <f t="shared" si="111"/>
        <v>544.96670612180685</v>
      </c>
      <c r="S309" s="55">
        <f t="shared" si="111"/>
        <v>549.3034462920001</v>
      </c>
      <c r="T309" s="55">
        <f t="shared" ref="T309" si="112">SUM(T119:T130)</f>
        <v>-4.3367401701932096</v>
      </c>
    </row>
    <row r="310" spans="1:20" x14ac:dyDescent="0.2">
      <c r="A310" s="8">
        <v>2010</v>
      </c>
      <c r="B310" s="55">
        <f>SUM(B131:B142)</f>
        <v>444.65272089900003</v>
      </c>
      <c r="C310" s="55">
        <f t="shared" ref="C310:K310" si="113">SUM(C131:C142)</f>
        <v>0</v>
      </c>
      <c r="D310" s="55">
        <f t="shared" si="113"/>
        <v>444.65272089900003</v>
      </c>
      <c r="E310" s="25">
        <f>AVERAGE(E131:E142)</f>
        <v>0.99939890992544178</v>
      </c>
      <c r="F310" s="55">
        <f t="shared" si="113"/>
        <v>445.52030795865636</v>
      </c>
      <c r="G310" s="25">
        <f t="shared" ref="G310:I310" si="114">AVERAGE(G131:G142)</f>
        <v>1</v>
      </c>
      <c r="H310" s="25">
        <f t="shared" si="114"/>
        <v>1</v>
      </c>
      <c r="I310" s="25">
        <f t="shared" si="114"/>
        <v>1</v>
      </c>
      <c r="J310" s="55">
        <f t="shared" si="113"/>
        <v>445.52030795865636</v>
      </c>
      <c r="K310" s="55">
        <f t="shared" si="113"/>
        <v>446.15414675245074</v>
      </c>
      <c r="L310" s="26">
        <f t="shared" ref="L310" si="115">AVERAGE(L131:L142)</f>
        <v>-3.0000000000000009E-2</v>
      </c>
      <c r="M310" s="23">
        <f t="shared" ref="M310:N310" si="116">SUM(M131:M142)</f>
        <v>3.999999999999998E-2</v>
      </c>
      <c r="N310" s="55">
        <f t="shared" si="116"/>
        <v>441.01541668114305</v>
      </c>
      <c r="O310" s="55">
        <f t="shared" ref="O310:S310" si="117">SUM(O131:O142)</f>
        <v>441.09514840913886</v>
      </c>
      <c r="P310" s="55">
        <f t="shared" si="117"/>
        <v>0</v>
      </c>
      <c r="Q310" s="55">
        <f t="shared" si="117"/>
        <v>0</v>
      </c>
      <c r="R310" s="55">
        <f t="shared" si="117"/>
        <v>441.01541668114305</v>
      </c>
      <c r="S310" s="55">
        <f t="shared" si="117"/>
        <v>444.65272089900003</v>
      </c>
      <c r="T310" s="55">
        <f t="shared" ref="T310" si="118">SUM(T131:T142)</f>
        <v>-3.6373042178569577</v>
      </c>
    </row>
    <row r="311" spans="1:20" x14ac:dyDescent="0.2">
      <c r="A311" s="8">
        <v>2011</v>
      </c>
      <c r="B311" s="55">
        <f>SUM(B143:B154)</f>
        <v>383.86749810199996</v>
      </c>
      <c r="C311" s="55">
        <f t="shared" ref="C311:K311" si="119">SUM(C143:C154)</f>
        <v>0</v>
      </c>
      <c r="D311" s="55">
        <f t="shared" si="119"/>
        <v>383.86749810199996</v>
      </c>
      <c r="E311" s="25">
        <f>AVERAGE(E143:E154)</f>
        <v>1.0019149348712435</v>
      </c>
      <c r="F311" s="55">
        <f t="shared" si="119"/>
        <v>381.20785123906785</v>
      </c>
      <c r="G311" s="25">
        <f t="shared" ref="G311:I311" si="120">AVERAGE(G143:G154)</f>
        <v>1</v>
      </c>
      <c r="H311" s="25">
        <f t="shared" si="120"/>
        <v>1</v>
      </c>
      <c r="I311" s="25">
        <f t="shared" si="120"/>
        <v>1</v>
      </c>
      <c r="J311" s="55">
        <f t="shared" si="119"/>
        <v>381.20785123906785</v>
      </c>
      <c r="K311" s="55">
        <f t="shared" si="119"/>
        <v>380.26439520326085</v>
      </c>
      <c r="L311" s="26">
        <f t="shared" ref="L311" si="121">AVERAGE(L143:L154)</f>
        <v>-3.0000000000000009E-2</v>
      </c>
      <c r="M311" s="23">
        <f t="shared" ref="M311:N311" si="122">SUM(M143:M154)</f>
        <v>-5.4999999999999938E-2</v>
      </c>
      <c r="N311" s="55">
        <f t="shared" si="122"/>
        <v>380.73478211832634</v>
      </c>
      <c r="O311" s="55">
        <f t="shared" ref="O311:S311" si="123">SUM(O143:O154)</f>
        <v>383.49886315741486</v>
      </c>
      <c r="P311" s="55">
        <f t="shared" si="123"/>
        <v>0</v>
      </c>
      <c r="Q311" s="55">
        <f t="shared" si="123"/>
        <v>0</v>
      </c>
      <c r="R311" s="55">
        <f t="shared" si="123"/>
        <v>380.73478211832634</v>
      </c>
      <c r="S311" s="55">
        <f t="shared" si="123"/>
        <v>383.86749810199996</v>
      </c>
      <c r="T311" s="55">
        <f t="shared" ref="T311" si="124">SUM(T143:T154)</f>
        <v>-3.1327159836737444</v>
      </c>
    </row>
    <row r="312" spans="1:20" x14ac:dyDescent="0.2">
      <c r="A312" s="8">
        <v>2012</v>
      </c>
      <c r="B312" s="55">
        <f>SUM(B155:B166)</f>
        <v>286.79550675199999</v>
      </c>
      <c r="C312" s="55">
        <f t="shared" ref="C312:K312" si="125">SUM(C155:C166)</f>
        <v>0</v>
      </c>
      <c r="D312" s="55">
        <f t="shared" si="125"/>
        <v>286.79550675199999</v>
      </c>
      <c r="E312" s="25">
        <f>AVERAGE(E155:E166)</f>
        <v>0.99872044198483023</v>
      </c>
      <c r="F312" s="55">
        <f t="shared" si="125"/>
        <v>287.85700569527461</v>
      </c>
      <c r="G312" s="25">
        <f t="shared" ref="G312:I312" si="126">AVERAGE(G155:G166)</f>
        <v>1</v>
      </c>
      <c r="H312" s="25">
        <f t="shared" si="126"/>
        <v>1</v>
      </c>
      <c r="I312" s="25">
        <f t="shared" si="126"/>
        <v>1</v>
      </c>
      <c r="J312" s="55">
        <f t="shared" si="125"/>
        <v>287.85700569527461</v>
      </c>
      <c r="K312" s="55">
        <f t="shared" si="125"/>
        <v>288.09719355114919</v>
      </c>
      <c r="L312" s="26">
        <f t="shared" ref="L312" si="127">AVERAGE(L155:L166)</f>
        <v>-3.0000000000000009E-2</v>
      </c>
      <c r="M312" s="23">
        <f t="shared" ref="M312:N312" si="128">SUM(M155:M166)</f>
        <v>-0.08</v>
      </c>
      <c r="N312" s="55">
        <f t="shared" si="128"/>
        <v>288.83937916234163</v>
      </c>
      <c r="O312" s="55">
        <f t="shared" ref="O312:S312" si="129">SUM(O155:O166)</f>
        <v>288.54510381805306</v>
      </c>
      <c r="P312" s="55">
        <f t="shared" si="129"/>
        <v>0</v>
      </c>
      <c r="Q312" s="55">
        <f t="shared" si="129"/>
        <v>0</v>
      </c>
      <c r="R312" s="55">
        <f t="shared" si="129"/>
        <v>288.83937916234163</v>
      </c>
      <c r="S312" s="55">
        <f t="shared" si="129"/>
        <v>286.79550675199999</v>
      </c>
      <c r="T312" s="55">
        <f t="shared" ref="T312" si="130">SUM(T155:T166)</f>
        <v>2.0438724103416526</v>
      </c>
    </row>
    <row r="313" spans="1:20" x14ac:dyDescent="0.2">
      <c r="A313" s="8">
        <v>2013</v>
      </c>
      <c r="B313" s="55">
        <f>SUM(B167:B178)</f>
        <v>260.65711061300004</v>
      </c>
      <c r="C313" s="55">
        <f t="shared" ref="C313:K313" si="131">SUM(C167:C178)</f>
        <v>0</v>
      </c>
      <c r="D313" s="55">
        <f t="shared" si="131"/>
        <v>260.65711061300004</v>
      </c>
      <c r="E313" s="25">
        <f>AVERAGE(E167:E178)</f>
        <v>0.99624734539116189</v>
      </c>
      <c r="F313" s="55">
        <f t="shared" si="131"/>
        <v>262.14061665552566</v>
      </c>
      <c r="G313" s="25">
        <f t="shared" ref="G313:I313" si="132">AVERAGE(G167:G178)</f>
        <v>1</v>
      </c>
      <c r="H313" s="25">
        <f t="shared" si="132"/>
        <v>1</v>
      </c>
      <c r="I313" s="25">
        <f t="shared" si="132"/>
        <v>1</v>
      </c>
      <c r="J313" s="55">
        <f t="shared" si="131"/>
        <v>262.14061665552566</v>
      </c>
      <c r="K313" s="55">
        <f t="shared" si="131"/>
        <v>262.25836992803823</v>
      </c>
      <c r="L313" s="26">
        <f t="shared" ref="L313" si="133">AVERAGE(L167:L178)</f>
        <v>-2.5833333333333333E-2</v>
      </c>
      <c r="M313" s="23">
        <f t="shared" ref="M313:N313" si="134">SUM(M167:M178)</f>
        <v>-3.9999999999999994E-2</v>
      </c>
      <c r="N313" s="55">
        <f t="shared" si="134"/>
        <v>261.91120383774387</v>
      </c>
      <c r="O313" s="55">
        <f t="shared" ref="O313:S313" si="135">SUM(O167:O178)</f>
        <v>260.8839895760633</v>
      </c>
      <c r="P313" s="55">
        <f t="shared" si="135"/>
        <v>0</v>
      </c>
      <c r="Q313" s="55">
        <f t="shared" si="135"/>
        <v>0</v>
      </c>
      <c r="R313" s="55">
        <f t="shared" si="135"/>
        <v>261.91120383774387</v>
      </c>
      <c r="S313" s="55">
        <f t="shared" si="135"/>
        <v>260.65711061300004</v>
      </c>
      <c r="T313" s="55">
        <f t="shared" ref="T313" si="136">SUM(T167:T178)</f>
        <v>1.2540932247438477</v>
      </c>
    </row>
    <row r="314" spans="1:20" x14ac:dyDescent="0.2">
      <c r="A314" s="8">
        <v>2014</v>
      </c>
      <c r="B314" s="55">
        <f>SUM(B179:B190)</f>
        <v>261.91524519500001</v>
      </c>
      <c r="C314" s="55">
        <f t="shared" ref="C314:K314" si="137">SUM(C179:C190)</f>
        <v>0</v>
      </c>
      <c r="D314" s="55">
        <f t="shared" si="137"/>
        <v>261.91524519500001</v>
      </c>
      <c r="E314" s="25">
        <f>AVERAGE(E179:E190)</f>
        <v>0.99971196790087313</v>
      </c>
      <c r="F314" s="55">
        <f t="shared" si="137"/>
        <v>262.16921125241925</v>
      </c>
      <c r="G314" s="25">
        <f t="shared" ref="G314:I314" si="138">AVERAGE(G179:G190)</f>
        <v>1</v>
      </c>
      <c r="H314" s="25">
        <f t="shared" si="138"/>
        <v>1</v>
      </c>
      <c r="I314" s="25">
        <f t="shared" si="138"/>
        <v>1</v>
      </c>
      <c r="J314" s="55">
        <f t="shared" si="137"/>
        <v>262.16921125241925</v>
      </c>
      <c r="K314" s="55">
        <f t="shared" si="137"/>
        <v>261.88965780562603</v>
      </c>
      <c r="L314" s="26">
        <f t="shared" ref="L314" si="139">AVERAGE(L179:L190)</f>
        <v>-1.9999999999999997E-2</v>
      </c>
      <c r="M314" s="23">
        <f t="shared" ref="M314:N314" si="140">SUM(M179:M190)</f>
        <v>0.25</v>
      </c>
      <c r="N314" s="55">
        <f t="shared" si="140"/>
        <v>261.290673293949</v>
      </c>
      <c r="O314" s="55">
        <f t="shared" ref="O314:S314" si="141">SUM(O179:O190)</f>
        <v>260.72020255053508</v>
      </c>
      <c r="P314" s="55">
        <f t="shared" si="141"/>
        <v>0</v>
      </c>
      <c r="Q314" s="55">
        <f t="shared" si="141"/>
        <v>0</v>
      </c>
      <c r="R314" s="55">
        <f t="shared" si="141"/>
        <v>261.290673293949</v>
      </c>
      <c r="S314" s="55">
        <f t="shared" si="141"/>
        <v>261.91524519500001</v>
      </c>
      <c r="T314" s="55">
        <f t="shared" ref="T314" si="142">SUM(T179:T190)</f>
        <v>-0.62457190105102711</v>
      </c>
    </row>
    <row r="315" spans="1:20" x14ac:dyDescent="0.2">
      <c r="A315" s="8">
        <v>2015</v>
      </c>
      <c r="B315" s="55">
        <f>SUM(B191:B202)</f>
        <v>299.08608349999997</v>
      </c>
      <c r="C315" s="55">
        <f t="shared" ref="C315:K315" si="143">SUM(C191:C202)</f>
        <v>0</v>
      </c>
      <c r="D315" s="55">
        <f t="shared" si="143"/>
        <v>299.08608349999997</v>
      </c>
      <c r="E315" s="25">
        <f>AVERAGE(E191:E202)</f>
        <v>0.99887649141701618</v>
      </c>
      <c r="F315" s="55">
        <f t="shared" si="143"/>
        <v>299.49947220499985</v>
      </c>
      <c r="G315" s="25">
        <f t="shared" ref="G315:I315" si="144">AVERAGE(G191:G202)</f>
        <v>1</v>
      </c>
      <c r="H315" s="25">
        <f t="shared" si="144"/>
        <v>1</v>
      </c>
      <c r="I315" s="25">
        <f t="shared" si="144"/>
        <v>1</v>
      </c>
      <c r="J315" s="55">
        <f t="shared" si="143"/>
        <v>299.49947220499985</v>
      </c>
      <c r="K315" s="55">
        <f t="shared" si="143"/>
        <v>301.34127068074901</v>
      </c>
      <c r="L315" s="26">
        <f t="shared" ref="L315" si="145">AVERAGE(L191:L202)</f>
        <v>-2.6666666666666668E-2</v>
      </c>
      <c r="M315" s="23">
        <f t="shared" ref="M315:N315" si="146">SUM(M191:M202)</f>
        <v>0.12</v>
      </c>
      <c r="N315" s="55">
        <f t="shared" si="146"/>
        <v>300.09749263476721</v>
      </c>
      <c r="O315" s="55">
        <f t="shared" ref="O315:S315" si="147">SUM(O191:O202)</f>
        <v>299.50127134609272</v>
      </c>
      <c r="P315" s="55">
        <f t="shared" si="147"/>
        <v>0</v>
      </c>
      <c r="Q315" s="55">
        <f t="shared" si="147"/>
        <v>0</v>
      </c>
      <c r="R315" s="55">
        <f t="shared" si="147"/>
        <v>300.09749263476721</v>
      </c>
      <c r="S315" s="55">
        <f t="shared" si="147"/>
        <v>299.08608349999997</v>
      </c>
      <c r="T315" s="55">
        <f t="shared" ref="T315" si="148">SUM(T191:T202)</f>
        <v>0.41518784609272075</v>
      </c>
    </row>
    <row r="316" spans="1:20" x14ac:dyDescent="0.2">
      <c r="A316" s="8">
        <v>2016</v>
      </c>
      <c r="B316" s="55">
        <f>SUM(B203:B214)</f>
        <v>289.16758455400009</v>
      </c>
      <c r="C316" s="55">
        <f t="shared" ref="C316:K316" si="149">SUM(C203:C214)</f>
        <v>0</v>
      </c>
      <c r="D316" s="55">
        <f t="shared" si="149"/>
        <v>289.16758455400009</v>
      </c>
      <c r="E316" s="25">
        <f>AVERAGE(E203:E214)</f>
        <v>1.0014883642616645</v>
      </c>
      <c r="F316" s="55">
        <f t="shared" si="149"/>
        <v>288.99635937163652</v>
      </c>
      <c r="G316" s="25">
        <f t="shared" ref="G316:I316" si="150">AVERAGE(G203:G214)</f>
        <v>1</v>
      </c>
      <c r="H316" s="25">
        <f t="shared" si="150"/>
        <v>1</v>
      </c>
      <c r="I316" s="25">
        <f t="shared" si="150"/>
        <v>1</v>
      </c>
      <c r="J316" s="55">
        <f t="shared" si="149"/>
        <v>262.59018631965165</v>
      </c>
      <c r="K316" s="55">
        <f t="shared" si="149"/>
        <v>262.13616883689463</v>
      </c>
      <c r="L316" s="26">
        <f t="shared" ref="L316" si="151">AVERAGE(L203:L214)</f>
        <v>-3.9999999999999994E-2</v>
      </c>
      <c r="M316" s="23">
        <f t="shared" ref="M316:N316" si="152">SUM(M203:M214)</f>
        <v>-9.0434782608695571E-2</v>
      </c>
      <c r="N316" s="55">
        <f t="shared" si="152"/>
        <v>261.96284762168966</v>
      </c>
      <c r="O316" s="55">
        <f t="shared" ref="O316:S316" si="153">SUM(O203:O214)</f>
        <v>264.57863309359067</v>
      </c>
      <c r="P316" s="55">
        <f t="shared" si="153"/>
        <v>46.311858784051097</v>
      </c>
      <c r="Q316" s="55">
        <f t="shared" si="153"/>
        <v>43.882697759871192</v>
      </c>
      <c r="R316" s="55">
        <f t="shared" si="153"/>
        <v>308.2747064057408</v>
      </c>
      <c r="S316" s="55">
        <f t="shared" si="153"/>
        <v>312.02885413410058</v>
      </c>
      <c r="T316" s="55">
        <f t="shared" ref="T316" si="154">SUM(T203:T214)</f>
        <v>-24.588951460409362</v>
      </c>
    </row>
    <row r="317" spans="1:20" x14ac:dyDescent="0.2">
      <c r="A317" s="8">
        <v>2017</v>
      </c>
      <c r="B317" s="55">
        <f>SUM(B215:B226)</f>
        <v>21.876244125000003</v>
      </c>
      <c r="C317" s="55">
        <f t="shared" ref="C317:K317" si="155">SUM(C215:C226)</f>
        <v>0</v>
      </c>
      <c r="D317" s="55">
        <f t="shared" si="155"/>
        <v>21.876244125000003</v>
      </c>
      <c r="E317" s="25">
        <f>AVERAGE(E215:E226)</f>
        <v>0.99757399441263195</v>
      </c>
      <c r="F317" s="55">
        <f t="shared" si="155"/>
        <v>22.08006799679152</v>
      </c>
      <c r="G317" s="25">
        <f t="shared" ref="G317:I317" si="156">AVERAGE(G215:G226)</f>
        <v>1</v>
      </c>
      <c r="H317" s="25">
        <f t="shared" si="156"/>
        <v>1</v>
      </c>
      <c r="I317" s="25">
        <f t="shared" si="156"/>
        <v>1</v>
      </c>
      <c r="J317" s="55">
        <f t="shared" si="155"/>
        <v>0</v>
      </c>
      <c r="K317" s="55">
        <f t="shared" si="155"/>
        <v>0</v>
      </c>
      <c r="L317" s="26">
        <f t="shared" ref="L317" si="157">AVERAGE(L215:L226)</f>
        <v>-1.9999999999999997E-2</v>
      </c>
      <c r="M317" s="23">
        <f t="shared" ref="M317:N317" si="158">SUM(M215:M226)</f>
        <v>0</v>
      </c>
      <c r="N317" s="55">
        <f t="shared" si="158"/>
        <v>0</v>
      </c>
      <c r="O317" s="55">
        <f t="shared" ref="O317:S317" si="159">SUM(O215:O226)</f>
        <v>0</v>
      </c>
      <c r="P317" s="55">
        <f t="shared" si="159"/>
        <v>274.42030473117723</v>
      </c>
      <c r="Q317" s="55">
        <f t="shared" si="159"/>
        <v>273.76902704406655</v>
      </c>
      <c r="R317" s="55">
        <f t="shared" si="159"/>
        <v>274.42030473117723</v>
      </c>
      <c r="S317" s="55">
        <f t="shared" si="159"/>
        <v>272.77957097375128</v>
      </c>
      <c r="T317" s="55">
        <f t="shared" ref="T317" si="160">SUM(T215:T226)</f>
        <v>-21.876244125000003</v>
      </c>
    </row>
    <row r="318" spans="1:20" x14ac:dyDescent="0.2">
      <c r="A318" s="8">
        <v>2018</v>
      </c>
      <c r="B318" s="55">
        <f>SUM(B227:B238)</f>
        <v>0</v>
      </c>
      <c r="C318" s="55">
        <f t="shared" ref="C318:K318" si="161">SUM(C227:C238)</f>
        <v>0</v>
      </c>
      <c r="D318" s="55">
        <f t="shared" si="161"/>
        <v>0</v>
      </c>
      <c r="E318" s="25">
        <f>AVERAGE(E227:E238)</f>
        <v>0.99922854123356597</v>
      </c>
      <c r="F318" s="55">
        <f t="shared" si="161"/>
        <v>0</v>
      </c>
      <c r="G318" s="25">
        <f t="shared" ref="G318:I318" si="162">AVERAGE(G227:G238)</f>
        <v>1</v>
      </c>
      <c r="H318" s="25">
        <f t="shared" si="162"/>
        <v>1</v>
      </c>
      <c r="I318" s="25">
        <f t="shared" si="162"/>
        <v>1</v>
      </c>
      <c r="J318" s="55">
        <f t="shared" si="161"/>
        <v>0</v>
      </c>
      <c r="K318" s="55">
        <f t="shared" si="161"/>
        <v>0</v>
      </c>
      <c r="L318" s="26">
        <f t="shared" ref="L318" si="163">AVERAGE(L227:L238)</f>
        <v>0</v>
      </c>
      <c r="M318" s="23">
        <f t="shared" ref="M318:N318" si="164">SUM(M227:M238)</f>
        <v>0</v>
      </c>
      <c r="N318" s="55">
        <f t="shared" si="164"/>
        <v>0</v>
      </c>
      <c r="O318" s="55">
        <f t="shared" ref="O318:S318" si="165">SUM(O227:O238)</f>
        <v>0</v>
      </c>
      <c r="P318" s="55">
        <f t="shared" si="165"/>
        <v>271.90969225442603</v>
      </c>
      <c r="Q318" s="55">
        <f t="shared" si="165"/>
        <v>271.69992513865799</v>
      </c>
      <c r="R318" s="55">
        <f t="shared" si="165"/>
        <v>271.90969225442603</v>
      </c>
      <c r="S318" s="55">
        <f t="shared" si="165"/>
        <v>271.69992513865799</v>
      </c>
      <c r="T318" s="55">
        <f t="shared" ref="T318" si="166">SUM(T227:T238)</f>
        <v>0</v>
      </c>
    </row>
    <row r="319" spans="1:20" x14ac:dyDescent="0.2">
      <c r="A319" s="8">
        <v>2019</v>
      </c>
      <c r="B319" s="55">
        <f>SUM(B239:B250)</f>
        <v>0</v>
      </c>
      <c r="C319" s="55">
        <f t="shared" ref="C319:K319" si="167">SUM(C239:C250)</f>
        <v>0</v>
      </c>
      <c r="D319" s="55">
        <f t="shared" si="167"/>
        <v>0</v>
      </c>
      <c r="E319" s="25">
        <f>AVERAGE(E239:E250)</f>
        <v>0.99624734539116189</v>
      </c>
      <c r="F319" s="55">
        <f t="shared" si="167"/>
        <v>0</v>
      </c>
      <c r="G319" s="25">
        <f t="shared" ref="G319:I319" si="168">AVERAGE(G239:G250)</f>
        <v>1</v>
      </c>
      <c r="H319" s="25">
        <f t="shared" si="168"/>
        <v>1</v>
      </c>
      <c r="I319" s="25">
        <f t="shared" si="168"/>
        <v>1</v>
      </c>
      <c r="J319" s="55">
        <f t="shared" si="167"/>
        <v>0</v>
      </c>
      <c r="K319" s="55">
        <f t="shared" si="167"/>
        <v>0</v>
      </c>
      <c r="L319" s="26">
        <f t="shared" ref="L319" si="169">AVERAGE(L239:L250)</f>
        <v>0</v>
      </c>
      <c r="M319" s="23">
        <f t="shared" ref="M319:N319" si="170">SUM(M239:M250)</f>
        <v>0</v>
      </c>
      <c r="N319" s="55">
        <f t="shared" si="170"/>
        <v>0</v>
      </c>
      <c r="O319" s="55">
        <f t="shared" ref="O319:S319" si="171">SUM(O239:O250)</f>
        <v>0</v>
      </c>
      <c r="P319" s="55">
        <f t="shared" si="171"/>
        <v>271.90969225442603</v>
      </c>
      <c r="Q319" s="55">
        <f t="shared" si="171"/>
        <v>270.8893090945997</v>
      </c>
      <c r="R319" s="55">
        <f t="shared" si="171"/>
        <v>271.90969225442603</v>
      </c>
      <c r="S319" s="55">
        <f t="shared" si="171"/>
        <v>270.8893090945997</v>
      </c>
      <c r="T319" s="55">
        <f t="shared" ref="T319" si="172">SUM(T239:T250)</f>
        <v>0</v>
      </c>
    </row>
    <row r="320" spans="1:20" x14ac:dyDescent="0.2">
      <c r="A320" s="8">
        <v>2020</v>
      </c>
      <c r="B320" s="55">
        <f>SUM(B251:B262)</f>
        <v>0</v>
      </c>
      <c r="C320" s="55">
        <f t="shared" ref="C320:K320" si="173">SUM(C251:C262)</f>
        <v>0</v>
      </c>
      <c r="D320" s="55">
        <f t="shared" si="173"/>
        <v>0</v>
      </c>
      <c r="E320" s="25">
        <f>AVERAGE(E251:E262)</f>
        <v>1.0035627515723415</v>
      </c>
      <c r="F320" s="55">
        <f t="shared" si="173"/>
        <v>0</v>
      </c>
      <c r="G320" s="25">
        <f t="shared" ref="G320:I320" si="174">AVERAGE(G251:G262)</f>
        <v>1</v>
      </c>
      <c r="H320" s="25">
        <f t="shared" si="174"/>
        <v>1</v>
      </c>
      <c r="I320" s="25">
        <f t="shared" si="174"/>
        <v>1</v>
      </c>
      <c r="J320" s="55">
        <f t="shared" si="173"/>
        <v>0</v>
      </c>
      <c r="K320" s="55">
        <f t="shared" si="173"/>
        <v>0</v>
      </c>
      <c r="L320" s="26">
        <f t="shared" ref="L320" si="175">AVERAGE(L251:L262)</f>
        <v>0</v>
      </c>
      <c r="M320" s="23">
        <f t="shared" ref="M320:N320" si="176">SUM(M251:M262)</f>
        <v>0</v>
      </c>
      <c r="N320" s="55">
        <f t="shared" si="176"/>
        <v>0</v>
      </c>
      <c r="O320" s="55">
        <f t="shared" ref="O320:S320" si="177">SUM(O251:O262)</f>
        <v>0</v>
      </c>
      <c r="P320" s="55">
        <f t="shared" si="177"/>
        <v>271.90969225442603</v>
      </c>
      <c r="Q320" s="55">
        <f t="shared" si="177"/>
        <v>272.8784389380404</v>
      </c>
      <c r="R320" s="55">
        <f t="shared" si="177"/>
        <v>271.90969225442603</v>
      </c>
      <c r="S320" s="55">
        <f t="shared" si="177"/>
        <v>272.8784389380404</v>
      </c>
      <c r="T320" s="55">
        <f t="shared" ref="T320" si="178">SUM(T251:T262)</f>
        <v>0</v>
      </c>
    </row>
  </sheetData>
  <mergeCells count="6">
    <mergeCell ref="R7:U7"/>
    <mergeCell ref="G9:I9"/>
    <mergeCell ref="B7:F7"/>
    <mergeCell ref="G7:K7"/>
    <mergeCell ref="L7:O7"/>
    <mergeCell ref="P7:Q7"/>
  </mergeCells>
  <conditionalFormatting sqref="A8:G9 A7:B7 G7 L7 V7:X7 J9:X9 A2:G2 J2:O2 A1:X1 H8:X8 V2:X2 A3:X6 V10:X320 Y1:XFD320 A321:XFD1048576 A10:T320">
    <cfRule type="cellIs" dxfId="53" priority="79" operator="lessThan">
      <formula>0</formula>
    </cfRule>
    <cfRule type="cellIs" dxfId="52" priority="80" operator="equal">
      <formula>0</formula>
    </cfRule>
  </conditionalFormatting>
  <conditionalFormatting sqref="L300:M320 L11:M261">
    <cfRule type="cellIs" dxfId="51" priority="78" operator="equal">
      <formula>0</formula>
    </cfRule>
  </conditionalFormatting>
  <conditionalFormatting sqref="L262:M262">
    <cfRule type="cellIs" dxfId="50" priority="77" operator="equal">
      <formula>0</formula>
    </cfRule>
  </conditionalFormatting>
  <conditionalFormatting sqref="L23:L262 M11:M262">
    <cfRule type="cellIs" dxfId="49" priority="76" operator="equal">
      <formula>0</formula>
    </cfRule>
  </conditionalFormatting>
  <conditionalFormatting sqref="R7:S7">
    <cfRule type="cellIs" dxfId="48" priority="70" operator="lessThan">
      <formula>0</formula>
    </cfRule>
    <cfRule type="cellIs" dxfId="47" priority="71" operator="equal">
      <formula>0</formula>
    </cfRule>
  </conditionalFormatting>
  <conditionalFormatting sqref="P7">
    <cfRule type="cellIs" dxfId="46" priority="68" operator="lessThan">
      <formula>0</formula>
    </cfRule>
    <cfRule type="cellIs" dxfId="45" priority="69" operator="equal">
      <formula>0</formula>
    </cfRule>
  </conditionalFormatting>
  <conditionalFormatting sqref="P2:U2">
    <cfRule type="cellIs" dxfId="44" priority="66" operator="lessThan">
      <formula>0</formula>
    </cfRule>
    <cfRule type="cellIs" dxfId="43" priority="67" operator="equal">
      <formula>0</formula>
    </cfRule>
  </conditionalFormatting>
  <conditionalFormatting sqref="L263:M263">
    <cfRule type="cellIs" dxfId="42" priority="65" operator="equal">
      <formula>0</formula>
    </cfRule>
  </conditionalFormatting>
  <conditionalFormatting sqref="L263:M263">
    <cfRule type="cellIs" dxfId="41" priority="64" operator="equal">
      <formula>0</formula>
    </cfRule>
  </conditionalFormatting>
  <printOptions headings="1"/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236"/>
  <sheetViews>
    <sheetView zoomScale="75" zoomScaleNormal="75" workbookViewId="0">
      <pane xSplit="2" ySplit="10" topLeftCell="C170" activePane="bottomRight" state="frozen"/>
      <selection pane="topRight" activeCell="C1" sqref="C1"/>
      <selection pane="bottomLeft" activeCell="A11" sqref="A11"/>
      <selection pane="bottomRight" activeCell="C170" sqref="C170"/>
    </sheetView>
  </sheetViews>
  <sheetFormatPr defaultRowHeight="11.25" x14ac:dyDescent="0.2"/>
  <cols>
    <col min="1" max="1" width="7.33203125" style="1" customWidth="1"/>
    <col min="2" max="2" width="0.1640625" style="1" customWidth="1"/>
    <col min="3" max="21" width="6.83203125" style="1" customWidth="1"/>
    <col min="22" max="23" width="6.83203125" style="1" hidden="1" customWidth="1"/>
    <col min="24" max="24" width="1.83203125" style="1" customWidth="1"/>
    <col min="25" max="29" width="7.83203125" style="1" customWidth="1"/>
    <col min="30" max="36" width="9.33203125" style="1"/>
    <col min="37" max="42" width="0.1640625" style="1" customWidth="1"/>
    <col min="43" max="43" width="1.83203125" style="1" customWidth="1"/>
    <col min="44" max="52" width="0" style="1" hidden="1" customWidth="1"/>
    <col min="53" max="53" width="5.5" style="1" bestFit="1" customWidth="1"/>
    <col min="54" max="54" width="6.83203125" style="1" hidden="1" customWidth="1"/>
    <col min="55" max="74" width="6.83203125" style="1" customWidth="1"/>
    <col min="75" max="16384" width="9.33203125" style="1"/>
  </cols>
  <sheetData>
    <row r="1" spans="1:49" ht="23.25" x14ac:dyDescent="0.35">
      <c r="A1" s="34" t="s">
        <v>28</v>
      </c>
      <c r="M1" s="8"/>
      <c r="Y1" s="14"/>
      <c r="AE1" s="14" t="s">
        <v>65</v>
      </c>
    </row>
    <row r="2" spans="1:49" hidden="1" x14ac:dyDescent="0.2"/>
    <row r="3" spans="1:49" hidden="1" x14ac:dyDescent="0.2"/>
    <row r="4" spans="1:49" hidden="1" x14ac:dyDescent="0.2"/>
    <row r="5" spans="1:49" hidden="1" x14ac:dyDescent="0.2"/>
    <row r="6" spans="1:49" hidden="1" x14ac:dyDescent="0.2"/>
    <row r="7" spans="1:49" hidden="1" x14ac:dyDescent="0.2">
      <c r="C7" s="1" t="s">
        <v>75</v>
      </c>
    </row>
    <row r="9" spans="1:49" ht="12.75" x14ac:dyDescent="0.2">
      <c r="B9" s="24" t="s">
        <v>13</v>
      </c>
      <c r="C9" s="24"/>
    </row>
    <row r="10" spans="1:49" x14ac:dyDescent="0.2">
      <c r="C10" s="15">
        <v>2000</v>
      </c>
      <c r="D10" s="15">
        <v>2001</v>
      </c>
      <c r="E10" s="15">
        <v>2002</v>
      </c>
      <c r="F10" s="15">
        <v>2003</v>
      </c>
      <c r="G10" s="15">
        <v>2004</v>
      </c>
      <c r="H10" s="15">
        <v>2005</v>
      </c>
      <c r="I10" s="15">
        <v>2006</v>
      </c>
      <c r="J10" s="15">
        <v>2007</v>
      </c>
      <c r="K10" s="15">
        <v>2008</v>
      </c>
      <c r="L10" s="15">
        <v>2009</v>
      </c>
      <c r="M10" s="15">
        <v>2010</v>
      </c>
      <c r="N10" s="15">
        <v>2011</v>
      </c>
      <c r="O10" s="15">
        <v>2012</v>
      </c>
      <c r="P10" s="15">
        <v>2013</v>
      </c>
      <c r="Q10" s="15">
        <v>2014</v>
      </c>
      <c r="R10" s="15">
        <v>2015</v>
      </c>
      <c r="S10" s="15">
        <v>2016</v>
      </c>
      <c r="T10" s="15">
        <v>2017</v>
      </c>
      <c r="U10" s="15">
        <v>2018</v>
      </c>
      <c r="V10" s="15">
        <v>2019</v>
      </c>
      <c r="W10" s="15">
        <v>2020</v>
      </c>
    </row>
    <row r="11" spans="1:49" x14ac:dyDescent="0.2">
      <c r="A11" s="1" t="s">
        <v>29</v>
      </c>
      <c r="C11" s="20">
        <v>0.2</v>
      </c>
      <c r="D11" s="20">
        <f t="shared" ref="D11:W11" si="0">C22</f>
        <v>0.2</v>
      </c>
      <c r="E11" s="20">
        <f t="shared" si="0"/>
        <v>0.2</v>
      </c>
      <c r="F11" s="20">
        <f t="shared" si="0"/>
        <v>1.4999999999999999E-2</v>
      </c>
      <c r="G11" s="20">
        <f t="shared" si="0"/>
        <v>1.4999999999999999E-2</v>
      </c>
      <c r="H11" s="20">
        <f t="shared" si="0"/>
        <v>0.13</v>
      </c>
      <c r="I11" s="20">
        <f t="shared" si="0"/>
        <v>0.13</v>
      </c>
      <c r="J11" s="20">
        <f t="shared" si="0"/>
        <v>0.03</v>
      </c>
      <c r="K11" s="20">
        <f t="shared" si="0"/>
        <v>0.03</v>
      </c>
      <c r="L11" s="20">
        <f t="shared" si="0"/>
        <v>-0.03</v>
      </c>
      <c r="M11" s="20">
        <f t="shared" si="0"/>
        <v>-0.03</v>
      </c>
      <c r="N11" s="20">
        <f t="shared" si="0"/>
        <v>-0.03</v>
      </c>
      <c r="O11" s="20">
        <f t="shared" si="0"/>
        <v>-0.03</v>
      </c>
      <c r="P11" s="20">
        <f t="shared" si="0"/>
        <v>-0.03</v>
      </c>
      <c r="Q11" s="20">
        <f t="shared" si="0"/>
        <v>-0.02</v>
      </c>
      <c r="R11" s="20">
        <f t="shared" si="0"/>
        <v>-0.02</v>
      </c>
      <c r="S11" s="20">
        <f t="shared" si="0"/>
        <v>-0.04</v>
      </c>
      <c r="T11" s="20">
        <v>-0.02</v>
      </c>
      <c r="U11" s="20">
        <v>0</v>
      </c>
      <c r="V11" s="20">
        <f t="shared" si="0"/>
        <v>0</v>
      </c>
      <c r="W11" s="20">
        <f t="shared" si="0"/>
        <v>0</v>
      </c>
      <c r="Y11" s="1" t="s">
        <v>63</v>
      </c>
      <c r="AW11" s="20"/>
    </row>
    <row r="12" spans="1:49" x14ac:dyDescent="0.2">
      <c r="A12" s="1" t="s">
        <v>30</v>
      </c>
      <c r="C12" s="20">
        <f>C11</f>
        <v>0.2</v>
      </c>
      <c r="D12" s="20">
        <f t="shared" ref="D12:D22" si="1">D11</f>
        <v>0.2</v>
      </c>
      <c r="E12" s="20">
        <f t="shared" ref="E12:E22" si="2">E11</f>
        <v>0.2</v>
      </c>
      <c r="F12" s="20">
        <f t="shared" ref="F12:G22" si="3">F11</f>
        <v>1.4999999999999999E-2</v>
      </c>
      <c r="G12" s="20">
        <f t="shared" ref="G12:H22" si="4">G11</f>
        <v>1.4999999999999999E-2</v>
      </c>
      <c r="H12" s="20">
        <f t="shared" ref="H12:H22" si="5">H11</f>
        <v>0.13</v>
      </c>
      <c r="I12" s="20">
        <f t="shared" ref="I12:I22" si="6">I11</f>
        <v>0.13</v>
      </c>
      <c r="J12" s="20">
        <f t="shared" ref="J12:J22" si="7">J11</f>
        <v>0.03</v>
      </c>
      <c r="K12" s="20">
        <f t="shared" ref="K12:K22" si="8">K11</f>
        <v>0.03</v>
      </c>
      <c r="L12" s="20">
        <f t="shared" ref="L12:N22" si="9">L11</f>
        <v>-0.03</v>
      </c>
      <c r="M12" s="20">
        <f t="shared" ref="M12:M17" si="10">M11</f>
        <v>-0.03</v>
      </c>
      <c r="N12" s="20">
        <f t="shared" ref="N12:N17" si="11">N11</f>
        <v>-0.03</v>
      </c>
      <c r="O12" s="20">
        <f t="shared" ref="O12:O22" si="12">O11</f>
        <v>-0.03</v>
      </c>
      <c r="P12" s="20">
        <f t="shared" ref="P12:P22" si="13">P11</f>
        <v>-0.03</v>
      </c>
      <c r="Q12" s="20">
        <f t="shared" ref="Q12:Q22" si="14">Q11</f>
        <v>-0.02</v>
      </c>
      <c r="R12" s="20">
        <f t="shared" ref="R12:R22" si="15">R11</f>
        <v>-0.02</v>
      </c>
      <c r="S12" s="20">
        <f t="shared" ref="S12:S22" si="16">S11</f>
        <v>-0.04</v>
      </c>
      <c r="T12" s="20">
        <f t="shared" ref="T12:T22" si="17">T11</f>
        <v>-0.02</v>
      </c>
      <c r="U12" s="20">
        <f t="shared" ref="U12:U22" si="18">U11</f>
        <v>0</v>
      </c>
      <c r="V12" s="20">
        <f t="shared" ref="V12:V22" si="19">V11</f>
        <v>0</v>
      </c>
      <c r="W12" s="20">
        <f t="shared" ref="W12:W22" si="20">W11</f>
        <v>0</v>
      </c>
    </row>
    <row r="13" spans="1:49" x14ac:dyDescent="0.2">
      <c r="A13" s="1" t="s">
        <v>31</v>
      </c>
      <c r="C13" s="20">
        <f t="shared" ref="C13:C22" si="21">C12</f>
        <v>0.2</v>
      </c>
      <c r="D13" s="20">
        <f t="shared" si="1"/>
        <v>0.2</v>
      </c>
      <c r="E13" s="20">
        <f t="shared" si="2"/>
        <v>0.2</v>
      </c>
      <c r="F13" s="20">
        <f t="shared" si="3"/>
        <v>1.4999999999999999E-2</v>
      </c>
      <c r="G13" s="20">
        <f t="shared" si="4"/>
        <v>1.4999999999999999E-2</v>
      </c>
      <c r="H13" s="20">
        <f t="shared" si="5"/>
        <v>0.13</v>
      </c>
      <c r="I13" s="20">
        <f t="shared" si="6"/>
        <v>0.13</v>
      </c>
      <c r="J13" s="20">
        <f t="shared" si="7"/>
        <v>0.03</v>
      </c>
      <c r="K13" s="20">
        <f t="shared" si="8"/>
        <v>0.03</v>
      </c>
      <c r="L13" s="20">
        <f t="shared" si="9"/>
        <v>-0.03</v>
      </c>
      <c r="M13" s="20">
        <f t="shared" si="10"/>
        <v>-0.03</v>
      </c>
      <c r="N13" s="20">
        <f t="shared" si="11"/>
        <v>-0.03</v>
      </c>
      <c r="O13" s="20">
        <f t="shared" si="12"/>
        <v>-0.03</v>
      </c>
      <c r="P13" s="20">
        <f t="shared" si="13"/>
        <v>-0.03</v>
      </c>
      <c r="Q13" s="20">
        <f t="shared" si="14"/>
        <v>-0.02</v>
      </c>
      <c r="R13" s="20">
        <f t="shared" si="15"/>
        <v>-0.02</v>
      </c>
      <c r="S13" s="20">
        <f t="shared" si="16"/>
        <v>-0.04</v>
      </c>
      <c r="T13" s="20">
        <f t="shared" si="17"/>
        <v>-0.02</v>
      </c>
      <c r="U13" s="20">
        <f t="shared" si="18"/>
        <v>0</v>
      </c>
      <c r="V13" s="20">
        <f t="shared" si="19"/>
        <v>0</v>
      </c>
      <c r="W13" s="20">
        <f t="shared" si="20"/>
        <v>0</v>
      </c>
    </row>
    <row r="14" spans="1:49" x14ac:dyDescent="0.2">
      <c r="A14" s="1" t="s">
        <v>32</v>
      </c>
      <c r="C14" s="20">
        <f t="shared" si="21"/>
        <v>0.2</v>
      </c>
      <c r="D14" s="20">
        <f t="shared" si="1"/>
        <v>0.2</v>
      </c>
      <c r="E14" s="20">
        <f t="shared" si="2"/>
        <v>0.2</v>
      </c>
      <c r="F14" s="20">
        <f t="shared" si="3"/>
        <v>1.4999999999999999E-2</v>
      </c>
      <c r="G14" s="20">
        <f t="shared" si="4"/>
        <v>1.4999999999999999E-2</v>
      </c>
      <c r="H14" s="20">
        <f t="shared" si="5"/>
        <v>0.13</v>
      </c>
      <c r="I14" s="20">
        <v>0.03</v>
      </c>
      <c r="J14" s="20">
        <f t="shared" si="7"/>
        <v>0.03</v>
      </c>
      <c r="K14" s="20">
        <f t="shared" si="8"/>
        <v>0.03</v>
      </c>
      <c r="L14" s="20">
        <f t="shared" si="9"/>
        <v>-0.03</v>
      </c>
      <c r="M14" s="20">
        <f t="shared" si="10"/>
        <v>-0.03</v>
      </c>
      <c r="N14" s="20">
        <f t="shared" si="11"/>
        <v>-0.03</v>
      </c>
      <c r="O14" s="20">
        <f t="shared" si="12"/>
        <v>-0.03</v>
      </c>
      <c r="P14" s="20">
        <f t="shared" si="13"/>
        <v>-0.03</v>
      </c>
      <c r="Q14" s="20">
        <f t="shared" si="14"/>
        <v>-0.02</v>
      </c>
      <c r="R14" s="20">
        <f t="shared" si="15"/>
        <v>-0.02</v>
      </c>
      <c r="S14" s="20">
        <f t="shared" si="16"/>
        <v>-0.04</v>
      </c>
      <c r="T14" s="20">
        <f t="shared" si="17"/>
        <v>-0.02</v>
      </c>
      <c r="U14" s="20">
        <f t="shared" si="18"/>
        <v>0</v>
      </c>
      <c r="V14" s="20">
        <f t="shared" si="19"/>
        <v>0</v>
      </c>
      <c r="W14" s="20">
        <f t="shared" si="20"/>
        <v>0</v>
      </c>
    </row>
    <row r="15" spans="1:49" x14ac:dyDescent="0.2">
      <c r="A15" s="1" t="s">
        <v>33</v>
      </c>
      <c r="C15" s="20">
        <f t="shared" si="21"/>
        <v>0.2</v>
      </c>
      <c r="D15" s="20">
        <f t="shared" si="1"/>
        <v>0.2</v>
      </c>
      <c r="E15" s="20">
        <f t="shared" si="2"/>
        <v>0.2</v>
      </c>
      <c r="F15" s="20">
        <f t="shared" si="3"/>
        <v>1.4999999999999999E-2</v>
      </c>
      <c r="G15" s="20">
        <f t="shared" si="4"/>
        <v>1.4999999999999999E-2</v>
      </c>
      <c r="H15" s="20">
        <f t="shared" si="5"/>
        <v>0.13</v>
      </c>
      <c r="I15" s="20">
        <f t="shared" si="6"/>
        <v>0.03</v>
      </c>
      <c r="J15" s="20">
        <f t="shared" si="7"/>
        <v>0.03</v>
      </c>
      <c r="K15" s="20">
        <f t="shared" si="8"/>
        <v>0.03</v>
      </c>
      <c r="L15" s="20">
        <f t="shared" si="9"/>
        <v>-0.03</v>
      </c>
      <c r="M15" s="20">
        <f t="shared" si="10"/>
        <v>-0.03</v>
      </c>
      <c r="N15" s="20">
        <f t="shared" si="11"/>
        <v>-0.03</v>
      </c>
      <c r="O15" s="20">
        <f t="shared" si="12"/>
        <v>-0.03</v>
      </c>
      <c r="P15" s="20">
        <f t="shared" si="13"/>
        <v>-0.03</v>
      </c>
      <c r="Q15" s="20">
        <f t="shared" si="14"/>
        <v>-0.02</v>
      </c>
      <c r="R15" s="20">
        <f t="shared" si="15"/>
        <v>-0.02</v>
      </c>
      <c r="S15" s="20">
        <f t="shared" si="16"/>
        <v>-0.04</v>
      </c>
      <c r="T15" s="20">
        <f t="shared" si="17"/>
        <v>-0.02</v>
      </c>
      <c r="U15" s="20">
        <f t="shared" si="18"/>
        <v>0</v>
      </c>
      <c r="V15" s="20">
        <f t="shared" si="19"/>
        <v>0</v>
      </c>
      <c r="W15" s="20">
        <f t="shared" si="20"/>
        <v>0</v>
      </c>
    </row>
    <row r="16" spans="1:49" x14ac:dyDescent="0.2">
      <c r="A16" s="1" t="s">
        <v>34</v>
      </c>
      <c r="C16" s="20">
        <f t="shared" si="21"/>
        <v>0.2</v>
      </c>
      <c r="D16" s="20">
        <f t="shared" si="1"/>
        <v>0.2</v>
      </c>
      <c r="E16" s="20">
        <f t="shared" si="2"/>
        <v>0.2</v>
      </c>
      <c r="F16" s="20">
        <f t="shared" si="3"/>
        <v>1.4999999999999999E-2</v>
      </c>
      <c r="G16" s="20">
        <f t="shared" si="4"/>
        <v>1.4999999999999999E-2</v>
      </c>
      <c r="H16" s="20">
        <f t="shared" si="5"/>
        <v>0.13</v>
      </c>
      <c r="I16" s="20">
        <f t="shared" si="6"/>
        <v>0.03</v>
      </c>
      <c r="J16" s="20">
        <f>J15</f>
        <v>0.03</v>
      </c>
      <c r="K16" s="20">
        <f t="shared" si="8"/>
        <v>0.03</v>
      </c>
      <c r="L16" s="20">
        <f t="shared" si="9"/>
        <v>-0.03</v>
      </c>
      <c r="M16" s="20">
        <f t="shared" si="10"/>
        <v>-0.03</v>
      </c>
      <c r="N16" s="20">
        <f t="shared" si="11"/>
        <v>-0.03</v>
      </c>
      <c r="O16" s="20">
        <f t="shared" si="12"/>
        <v>-0.03</v>
      </c>
      <c r="P16" s="20">
        <f t="shared" si="13"/>
        <v>-0.03</v>
      </c>
      <c r="Q16" s="20">
        <f t="shared" si="14"/>
        <v>-0.02</v>
      </c>
      <c r="R16" s="20">
        <f t="shared" si="15"/>
        <v>-0.02</v>
      </c>
      <c r="S16" s="20">
        <f t="shared" si="16"/>
        <v>-0.04</v>
      </c>
      <c r="T16" s="20">
        <f t="shared" si="17"/>
        <v>-0.02</v>
      </c>
      <c r="U16" s="20">
        <f t="shared" si="18"/>
        <v>0</v>
      </c>
      <c r="V16" s="20">
        <f t="shared" si="19"/>
        <v>0</v>
      </c>
      <c r="W16" s="20">
        <f t="shared" si="20"/>
        <v>0</v>
      </c>
    </row>
    <row r="17" spans="1:23" x14ac:dyDescent="0.2">
      <c r="A17" s="1" t="s">
        <v>35</v>
      </c>
      <c r="C17" s="20">
        <f t="shared" si="21"/>
        <v>0.2</v>
      </c>
      <c r="D17" s="20">
        <f t="shared" si="1"/>
        <v>0.2</v>
      </c>
      <c r="E17" s="20">
        <f t="shared" si="2"/>
        <v>0.2</v>
      </c>
      <c r="F17" s="20">
        <f t="shared" si="3"/>
        <v>1.4999999999999999E-2</v>
      </c>
      <c r="G17" s="20">
        <f t="shared" si="4"/>
        <v>1.4999999999999999E-2</v>
      </c>
      <c r="H17" s="20">
        <f t="shared" si="5"/>
        <v>0.13</v>
      </c>
      <c r="I17" s="20">
        <f t="shared" si="6"/>
        <v>0.03</v>
      </c>
      <c r="J17" s="20">
        <f>J16</f>
        <v>0.03</v>
      </c>
      <c r="K17" s="20">
        <f t="shared" si="8"/>
        <v>0.03</v>
      </c>
      <c r="L17" s="20">
        <f t="shared" si="9"/>
        <v>-0.03</v>
      </c>
      <c r="M17" s="20">
        <f t="shared" si="10"/>
        <v>-0.03</v>
      </c>
      <c r="N17" s="20">
        <f t="shared" si="11"/>
        <v>-0.03</v>
      </c>
      <c r="O17" s="20">
        <f t="shared" si="12"/>
        <v>-0.03</v>
      </c>
      <c r="P17" s="20">
        <f t="shared" si="13"/>
        <v>-0.03</v>
      </c>
      <c r="Q17" s="20">
        <f t="shared" si="14"/>
        <v>-0.02</v>
      </c>
      <c r="R17" s="20">
        <f t="shared" si="15"/>
        <v>-0.02</v>
      </c>
      <c r="S17" s="20">
        <f t="shared" si="16"/>
        <v>-0.04</v>
      </c>
      <c r="T17" s="20">
        <f t="shared" si="17"/>
        <v>-0.02</v>
      </c>
      <c r="U17" s="20">
        <f t="shared" si="18"/>
        <v>0</v>
      </c>
      <c r="V17" s="20">
        <f t="shared" si="19"/>
        <v>0</v>
      </c>
      <c r="W17" s="20">
        <f t="shared" si="20"/>
        <v>0</v>
      </c>
    </row>
    <row r="18" spans="1:23" x14ac:dyDescent="0.2">
      <c r="A18" s="1" t="s">
        <v>36</v>
      </c>
      <c r="C18" s="20">
        <f t="shared" si="21"/>
        <v>0.2</v>
      </c>
      <c r="D18" s="20">
        <f t="shared" si="1"/>
        <v>0.2</v>
      </c>
      <c r="E18" s="20">
        <f t="shared" si="2"/>
        <v>0.2</v>
      </c>
      <c r="F18" s="20">
        <f t="shared" si="3"/>
        <v>1.4999999999999999E-2</v>
      </c>
      <c r="G18" s="20">
        <f t="shared" si="4"/>
        <v>1.4999999999999999E-2</v>
      </c>
      <c r="H18" s="20">
        <f t="shared" si="5"/>
        <v>0.13</v>
      </c>
      <c r="I18" s="20">
        <f t="shared" si="6"/>
        <v>0.03</v>
      </c>
      <c r="J18" s="20">
        <f>J17</f>
        <v>0.03</v>
      </c>
      <c r="K18" s="20">
        <f t="shared" si="8"/>
        <v>0.03</v>
      </c>
      <c r="L18" s="20">
        <f t="shared" si="9"/>
        <v>-0.03</v>
      </c>
      <c r="M18" s="20">
        <f t="shared" si="9"/>
        <v>-0.03</v>
      </c>
      <c r="N18" s="20">
        <f t="shared" si="9"/>
        <v>-0.03</v>
      </c>
      <c r="O18" s="20">
        <f t="shared" si="12"/>
        <v>-0.03</v>
      </c>
      <c r="P18" s="20">
        <v>-0.02</v>
      </c>
      <c r="Q18" s="20">
        <f t="shared" si="14"/>
        <v>-0.02</v>
      </c>
      <c r="R18" s="20">
        <f t="shared" si="15"/>
        <v>-0.02</v>
      </c>
      <c r="S18" s="20">
        <f t="shared" si="16"/>
        <v>-0.04</v>
      </c>
      <c r="T18" s="20">
        <f t="shared" si="17"/>
        <v>-0.02</v>
      </c>
      <c r="U18" s="20">
        <f t="shared" si="18"/>
        <v>0</v>
      </c>
      <c r="V18" s="20">
        <f t="shared" si="19"/>
        <v>0</v>
      </c>
      <c r="W18" s="20">
        <f t="shared" si="20"/>
        <v>0</v>
      </c>
    </row>
    <row r="19" spans="1:23" x14ac:dyDescent="0.2">
      <c r="A19" s="1" t="s">
        <v>37</v>
      </c>
      <c r="C19" s="20">
        <f t="shared" si="21"/>
        <v>0.2</v>
      </c>
      <c r="D19" s="20">
        <f t="shared" si="1"/>
        <v>0.2</v>
      </c>
      <c r="E19" s="20">
        <v>1.4999999999999999E-2</v>
      </c>
      <c r="F19" s="20">
        <f t="shared" si="3"/>
        <v>1.4999999999999999E-2</v>
      </c>
      <c r="G19" s="20">
        <f t="shared" si="4"/>
        <v>1.4999999999999999E-2</v>
      </c>
      <c r="H19" s="20">
        <f t="shared" si="4"/>
        <v>0.13</v>
      </c>
      <c r="I19" s="20">
        <f t="shared" si="6"/>
        <v>0.03</v>
      </c>
      <c r="J19" s="20">
        <f t="shared" si="7"/>
        <v>0.03</v>
      </c>
      <c r="K19" s="20">
        <f t="shared" si="8"/>
        <v>0.03</v>
      </c>
      <c r="L19" s="20">
        <f t="shared" si="9"/>
        <v>-0.03</v>
      </c>
      <c r="M19" s="20">
        <f t="shared" si="9"/>
        <v>-0.03</v>
      </c>
      <c r="N19" s="20">
        <f t="shared" si="9"/>
        <v>-0.03</v>
      </c>
      <c r="O19" s="20">
        <f t="shared" si="12"/>
        <v>-0.03</v>
      </c>
      <c r="P19" s="20">
        <f t="shared" si="13"/>
        <v>-0.02</v>
      </c>
      <c r="Q19" s="20">
        <f t="shared" si="14"/>
        <v>-0.02</v>
      </c>
      <c r="R19" s="20">
        <v>-0.04</v>
      </c>
      <c r="S19" s="20">
        <f t="shared" si="16"/>
        <v>-0.04</v>
      </c>
      <c r="T19" s="20">
        <f t="shared" si="17"/>
        <v>-0.02</v>
      </c>
      <c r="U19" s="20">
        <f t="shared" si="18"/>
        <v>0</v>
      </c>
      <c r="V19" s="20">
        <f t="shared" si="19"/>
        <v>0</v>
      </c>
      <c r="W19" s="20">
        <f t="shared" si="20"/>
        <v>0</v>
      </c>
    </row>
    <row r="20" spans="1:23" x14ac:dyDescent="0.2">
      <c r="A20" s="1" t="s">
        <v>38</v>
      </c>
      <c r="C20" s="20">
        <f t="shared" si="21"/>
        <v>0.2</v>
      </c>
      <c r="D20" s="20">
        <f t="shared" si="1"/>
        <v>0.2</v>
      </c>
      <c r="E20" s="20">
        <f t="shared" si="2"/>
        <v>1.4999999999999999E-2</v>
      </c>
      <c r="F20" s="20">
        <f t="shared" si="3"/>
        <v>1.4999999999999999E-2</v>
      </c>
      <c r="G20" s="20">
        <v>0.13</v>
      </c>
      <c r="H20" s="20">
        <f t="shared" si="4"/>
        <v>0.13</v>
      </c>
      <c r="I20" s="20">
        <f t="shared" si="6"/>
        <v>0.03</v>
      </c>
      <c r="J20" s="20">
        <f t="shared" si="7"/>
        <v>0.03</v>
      </c>
      <c r="K20" s="20">
        <v>-0.03</v>
      </c>
      <c r="L20" s="20">
        <f t="shared" si="9"/>
        <v>-0.03</v>
      </c>
      <c r="M20" s="20">
        <f t="shared" si="9"/>
        <v>-0.03</v>
      </c>
      <c r="N20" s="20">
        <f t="shared" si="9"/>
        <v>-0.03</v>
      </c>
      <c r="O20" s="20">
        <f t="shared" si="12"/>
        <v>-0.03</v>
      </c>
      <c r="P20" s="20">
        <f t="shared" si="13"/>
        <v>-0.02</v>
      </c>
      <c r="Q20" s="20">
        <f t="shared" si="14"/>
        <v>-0.02</v>
      </c>
      <c r="R20" s="20">
        <f t="shared" si="15"/>
        <v>-0.04</v>
      </c>
      <c r="S20" s="20">
        <f t="shared" si="16"/>
        <v>-0.04</v>
      </c>
      <c r="T20" s="20">
        <f t="shared" si="17"/>
        <v>-0.02</v>
      </c>
      <c r="U20" s="20">
        <f t="shared" si="18"/>
        <v>0</v>
      </c>
      <c r="V20" s="20">
        <f t="shared" si="19"/>
        <v>0</v>
      </c>
      <c r="W20" s="20">
        <f t="shared" si="20"/>
        <v>0</v>
      </c>
    </row>
    <row r="21" spans="1:23" x14ac:dyDescent="0.2">
      <c r="A21" s="1" t="s">
        <v>39</v>
      </c>
      <c r="C21" s="20">
        <f t="shared" si="21"/>
        <v>0.2</v>
      </c>
      <c r="D21" s="20">
        <f t="shared" si="1"/>
        <v>0.2</v>
      </c>
      <c r="E21" s="20">
        <f t="shared" si="2"/>
        <v>1.4999999999999999E-2</v>
      </c>
      <c r="F21" s="20">
        <f t="shared" si="3"/>
        <v>1.4999999999999999E-2</v>
      </c>
      <c r="G21" s="20">
        <f t="shared" si="3"/>
        <v>0.13</v>
      </c>
      <c r="H21" s="20">
        <f t="shared" si="5"/>
        <v>0.13</v>
      </c>
      <c r="I21" s="20">
        <f t="shared" si="6"/>
        <v>0.03</v>
      </c>
      <c r="J21" s="20">
        <f t="shared" si="7"/>
        <v>0.03</v>
      </c>
      <c r="K21" s="20">
        <f t="shared" si="8"/>
        <v>-0.03</v>
      </c>
      <c r="L21" s="20">
        <f t="shared" si="9"/>
        <v>-0.03</v>
      </c>
      <c r="M21" s="20">
        <f t="shared" si="9"/>
        <v>-0.03</v>
      </c>
      <c r="N21" s="20">
        <f t="shared" si="9"/>
        <v>-0.03</v>
      </c>
      <c r="O21" s="20">
        <f t="shared" si="12"/>
        <v>-0.03</v>
      </c>
      <c r="P21" s="20">
        <f t="shared" si="13"/>
        <v>-0.02</v>
      </c>
      <c r="Q21" s="20">
        <f t="shared" si="14"/>
        <v>-0.02</v>
      </c>
      <c r="R21" s="20">
        <f t="shared" si="15"/>
        <v>-0.04</v>
      </c>
      <c r="S21" s="20">
        <f t="shared" si="16"/>
        <v>-0.04</v>
      </c>
      <c r="T21" s="20">
        <f t="shared" si="17"/>
        <v>-0.02</v>
      </c>
      <c r="U21" s="20">
        <f t="shared" si="18"/>
        <v>0</v>
      </c>
      <c r="V21" s="20">
        <f t="shared" si="19"/>
        <v>0</v>
      </c>
      <c r="W21" s="20">
        <f t="shared" si="20"/>
        <v>0</v>
      </c>
    </row>
    <row r="22" spans="1:23" x14ac:dyDescent="0.2">
      <c r="A22" s="1" t="s">
        <v>40</v>
      </c>
      <c r="C22" s="20">
        <f t="shared" si="21"/>
        <v>0.2</v>
      </c>
      <c r="D22" s="20">
        <f t="shared" si="1"/>
        <v>0.2</v>
      </c>
      <c r="E22" s="20">
        <f t="shared" si="2"/>
        <v>1.4999999999999999E-2</v>
      </c>
      <c r="F22" s="20">
        <f t="shared" si="3"/>
        <v>1.4999999999999999E-2</v>
      </c>
      <c r="G22" s="20">
        <f t="shared" si="4"/>
        <v>0.13</v>
      </c>
      <c r="H22" s="20">
        <f t="shared" si="5"/>
        <v>0.13</v>
      </c>
      <c r="I22" s="20">
        <f t="shared" si="6"/>
        <v>0.03</v>
      </c>
      <c r="J22" s="20">
        <f t="shared" si="7"/>
        <v>0.03</v>
      </c>
      <c r="K22" s="20">
        <f t="shared" si="8"/>
        <v>-0.03</v>
      </c>
      <c r="L22" s="20">
        <f t="shared" si="9"/>
        <v>-0.03</v>
      </c>
      <c r="M22" s="20">
        <f t="shared" si="9"/>
        <v>-0.03</v>
      </c>
      <c r="N22" s="20">
        <f t="shared" si="9"/>
        <v>-0.03</v>
      </c>
      <c r="O22" s="20">
        <f t="shared" si="12"/>
        <v>-0.03</v>
      </c>
      <c r="P22" s="20">
        <f t="shared" si="13"/>
        <v>-0.02</v>
      </c>
      <c r="Q22" s="20">
        <f t="shared" si="14"/>
        <v>-0.02</v>
      </c>
      <c r="R22" s="20">
        <f t="shared" si="15"/>
        <v>-0.04</v>
      </c>
      <c r="S22" s="20">
        <f t="shared" si="16"/>
        <v>-0.04</v>
      </c>
      <c r="T22" s="20">
        <f t="shared" si="17"/>
        <v>-0.02</v>
      </c>
      <c r="U22" s="20">
        <f t="shared" si="18"/>
        <v>0</v>
      </c>
      <c r="V22" s="20">
        <f t="shared" si="19"/>
        <v>0</v>
      </c>
      <c r="W22" s="20">
        <f t="shared" si="20"/>
        <v>0</v>
      </c>
    </row>
    <row r="24" spans="1:23" x14ac:dyDescent="0.2">
      <c r="A24" s="15" t="s">
        <v>41</v>
      </c>
    </row>
    <row r="25" spans="1:23" x14ac:dyDescent="0.2">
      <c r="A25" s="47">
        <v>21.5</v>
      </c>
    </row>
    <row r="29" spans="1:23" ht="12.75" x14ac:dyDescent="0.2">
      <c r="B29" s="24" t="s">
        <v>74</v>
      </c>
      <c r="C29" s="24"/>
    </row>
    <row r="30" spans="1:23" x14ac:dyDescent="0.2">
      <c r="C30" s="15">
        <f>C$10</f>
        <v>2000</v>
      </c>
      <c r="D30" s="15">
        <f t="shared" ref="D30:W30" si="22">D$10</f>
        <v>2001</v>
      </c>
      <c r="E30" s="15">
        <f t="shared" si="22"/>
        <v>2002</v>
      </c>
      <c r="F30" s="15">
        <f t="shared" si="22"/>
        <v>2003</v>
      </c>
      <c r="G30" s="15">
        <f t="shared" si="22"/>
        <v>2004</v>
      </c>
      <c r="H30" s="15">
        <f t="shared" si="22"/>
        <v>2005</v>
      </c>
      <c r="I30" s="15">
        <f t="shared" si="22"/>
        <v>2006</v>
      </c>
      <c r="J30" s="15">
        <f t="shared" si="22"/>
        <v>2007</v>
      </c>
      <c r="K30" s="15">
        <f t="shared" si="22"/>
        <v>2008</v>
      </c>
      <c r="L30" s="15">
        <f t="shared" si="22"/>
        <v>2009</v>
      </c>
      <c r="M30" s="15">
        <f t="shared" si="22"/>
        <v>2010</v>
      </c>
      <c r="N30" s="15">
        <f t="shared" si="22"/>
        <v>2011</v>
      </c>
      <c r="O30" s="15">
        <f t="shared" si="22"/>
        <v>2012</v>
      </c>
      <c r="P30" s="15">
        <f t="shared" si="22"/>
        <v>2013</v>
      </c>
      <c r="Q30" s="15">
        <f t="shared" si="22"/>
        <v>2014</v>
      </c>
      <c r="R30" s="15">
        <f t="shared" si="22"/>
        <v>2015</v>
      </c>
      <c r="S30" s="15">
        <f t="shared" si="22"/>
        <v>2016</v>
      </c>
      <c r="T30" s="15">
        <f t="shared" si="22"/>
        <v>2017</v>
      </c>
      <c r="U30" s="15">
        <f t="shared" si="22"/>
        <v>2018</v>
      </c>
      <c r="V30" s="15">
        <f t="shared" si="22"/>
        <v>2019</v>
      </c>
      <c r="W30" s="15">
        <f t="shared" si="22"/>
        <v>2020</v>
      </c>
    </row>
    <row r="31" spans="1:23" x14ac:dyDescent="0.2">
      <c r="A31" s="1" t="s">
        <v>29</v>
      </c>
      <c r="C31" s="28"/>
      <c r="D31" s="28"/>
      <c r="E31" s="28"/>
      <c r="F31" s="28"/>
      <c r="G31" s="28">
        <v>7.0000000000000007E-2</v>
      </c>
      <c r="H31" s="28"/>
      <c r="I31" s="28"/>
      <c r="J31" s="28"/>
      <c r="K31" s="28">
        <v>0.11</v>
      </c>
      <c r="L31" s="28"/>
      <c r="M31" s="28"/>
      <c r="N31" s="28"/>
      <c r="O31" s="28"/>
      <c r="P31" s="28"/>
      <c r="Q31" s="28"/>
      <c r="R31" s="28"/>
      <c r="S31" s="28">
        <v>0.15</v>
      </c>
      <c r="T31" s="28"/>
      <c r="U31" s="28"/>
      <c r="V31" s="28"/>
      <c r="W31" s="28"/>
    </row>
    <row r="32" spans="1:23" x14ac:dyDescent="0.2">
      <c r="A32" s="1" t="s">
        <v>30</v>
      </c>
      <c r="C32" s="28"/>
      <c r="D32" s="28"/>
      <c r="E32" s="28"/>
      <c r="F32" s="28"/>
      <c r="G32" s="28"/>
      <c r="H32" s="28"/>
      <c r="I32" s="28"/>
      <c r="J32" s="28">
        <v>0.06</v>
      </c>
      <c r="K32" s="28"/>
      <c r="L32" s="28"/>
      <c r="M32" s="28"/>
      <c r="N32" s="28"/>
      <c r="O32" s="28"/>
      <c r="P32" s="28"/>
      <c r="Q32" s="28">
        <v>7.0000000000000007E-2</v>
      </c>
      <c r="R32" s="28">
        <v>-7.0000000000000007E-2</v>
      </c>
      <c r="S32" s="28"/>
      <c r="T32" s="28"/>
      <c r="U32" s="28"/>
      <c r="V32" s="28"/>
      <c r="W32" s="28"/>
    </row>
    <row r="33" spans="1:23" x14ac:dyDescent="0.2">
      <c r="A33" s="1" t="s">
        <v>31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>
        <f>1/(1+S31)-1</f>
        <v>-0.13043478260869557</v>
      </c>
      <c r="T33" s="28"/>
      <c r="U33" s="28"/>
      <c r="V33" s="28"/>
      <c r="W33" s="28"/>
    </row>
    <row r="34" spans="1:23" x14ac:dyDescent="0.2">
      <c r="A34" s="1" t="s">
        <v>32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>
        <v>0.32</v>
      </c>
      <c r="N34" s="28">
        <v>-0.11</v>
      </c>
      <c r="O34" s="28"/>
      <c r="P34" s="28"/>
      <c r="Q34" s="28"/>
      <c r="R34" s="28"/>
      <c r="S34" s="28"/>
      <c r="T34" s="28"/>
      <c r="U34" s="28"/>
      <c r="V34" s="28"/>
      <c r="W34" s="28"/>
    </row>
    <row r="35" spans="1:23" x14ac:dyDescent="0.2">
      <c r="A35" s="1" t="s">
        <v>33</v>
      </c>
      <c r="C35" s="28">
        <v>-0.12</v>
      </c>
      <c r="D35" s="28">
        <v>-0.1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>
        <v>-0.1</v>
      </c>
      <c r="R35" s="28"/>
      <c r="S35" s="28"/>
      <c r="T35" s="28"/>
      <c r="U35" s="28"/>
      <c r="V35" s="28"/>
      <c r="W35" s="28"/>
    </row>
    <row r="36" spans="1:23" x14ac:dyDescent="0.2">
      <c r="A36" s="1" t="s">
        <v>34</v>
      </c>
      <c r="C36" s="28"/>
      <c r="D36" s="28"/>
      <c r="E36" s="28"/>
      <c r="F36" s="28"/>
      <c r="G36" s="28">
        <f>1/(1+G31)-1</f>
        <v>-6.5420560747663559E-2</v>
      </c>
      <c r="H36" s="28"/>
      <c r="I36" s="28"/>
      <c r="J36" s="28">
        <v>7.0000000000000007E-2</v>
      </c>
      <c r="K36" s="28"/>
      <c r="L36" s="28">
        <v>-0.21</v>
      </c>
      <c r="M36" s="28"/>
      <c r="N36" s="28"/>
      <c r="O36" s="28"/>
      <c r="P36" s="28">
        <v>0.11</v>
      </c>
      <c r="Q36" s="28"/>
      <c r="R36" s="28"/>
      <c r="S36" s="28"/>
      <c r="T36" s="28"/>
      <c r="U36" s="28"/>
      <c r="V36" s="28"/>
      <c r="W36" s="28"/>
    </row>
    <row r="37" spans="1:23" x14ac:dyDescent="0.2">
      <c r="A37" s="1" t="s">
        <v>35</v>
      </c>
      <c r="C37" s="28"/>
      <c r="D37" s="28"/>
      <c r="E37" s="28">
        <v>0.38</v>
      </c>
      <c r="F37" s="28"/>
      <c r="G37" s="28"/>
      <c r="H37" s="28"/>
      <c r="I37" s="28"/>
      <c r="J37" s="28"/>
      <c r="K37" s="28"/>
      <c r="L37" s="28"/>
      <c r="M37" s="28">
        <v>-0.28000000000000003</v>
      </c>
      <c r="N37" s="28"/>
      <c r="O37" s="28"/>
      <c r="P37" s="28">
        <v>-0.15</v>
      </c>
      <c r="Q37" s="28"/>
      <c r="R37" s="28"/>
      <c r="S37" s="28">
        <v>-0.11</v>
      </c>
      <c r="T37" s="28"/>
      <c r="U37" s="28"/>
      <c r="V37" s="28"/>
      <c r="W37" s="28"/>
    </row>
    <row r="38" spans="1:23" x14ac:dyDescent="0.2">
      <c r="A38" s="1" t="s">
        <v>36</v>
      </c>
      <c r="C38" s="28"/>
      <c r="D38" s="28"/>
      <c r="E38" s="28">
        <f>1/(1+E37)-1</f>
        <v>-0.2753623188405796</v>
      </c>
      <c r="F38" s="28"/>
      <c r="G38" s="28"/>
      <c r="H38" s="28"/>
      <c r="I38" s="28"/>
      <c r="J38" s="28">
        <v>0.25</v>
      </c>
      <c r="K38" s="28"/>
      <c r="L38" s="28"/>
      <c r="M38" s="28"/>
      <c r="N38" s="28">
        <v>0.55000000000000004</v>
      </c>
      <c r="O38" s="28">
        <v>-0.08</v>
      </c>
      <c r="P38" s="28"/>
      <c r="Q38" s="28"/>
      <c r="R38" s="28">
        <v>0.19</v>
      </c>
      <c r="S38" s="28"/>
      <c r="T38" s="28"/>
      <c r="U38" s="28"/>
      <c r="V38" s="28"/>
      <c r="W38" s="28"/>
    </row>
    <row r="39" spans="1:23" x14ac:dyDescent="0.2">
      <c r="A39" s="1" t="s">
        <v>37</v>
      </c>
      <c r="C39" s="28"/>
      <c r="D39" s="28">
        <v>0.4</v>
      </c>
      <c r="E39" s="28"/>
      <c r="F39" s="28"/>
      <c r="G39" s="28"/>
      <c r="H39" s="28"/>
      <c r="I39" s="28"/>
      <c r="J39" s="28">
        <f>1/(1+J38)-1</f>
        <v>-0.19999999999999996</v>
      </c>
      <c r="K39" s="28">
        <v>0.4</v>
      </c>
      <c r="L39" s="28"/>
      <c r="M39" s="28"/>
      <c r="N39" s="28">
        <v>-0.22</v>
      </c>
      <c r="O39" s="28"/>
      <c r="P39" s="28"/>
      <c r="Q39" s="28"/>
      <c r="R39" s="28"/>
      <c r="S39" s="28"/>
      <c r="T39" s="28"/>
      <c r="U39" s="28"/>
      <c r="V39" s="28"/>
      <c r="W39" s="28"/>
    </row>
    <row r="40" spans="1:23" x14ac:dyDescent="0.2">
      <c r="A40" s="1" t="s">
        <v>38</v>
      </c>
      <c r="C40" s="28"/>
      <c r="D40" s="28">
        <f>1/(1+D39)-1</f>
        <v>-0.2857142857142857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>
        <v>0.28000000000000003</v>
      </c>
      <c r="R40" s="28"/>
      <c r="S40" s="28"/>
      <c r="T40" s="28"/>
      <c r="U40" s="28"/>
      <c r="V40" s="28"/>
      <c r="W40" s="28"/>
    </row>
    <row r="41" spans="1:23" x14ac:dyDescent="0.2">
      <c r="A41" s="1" t="s">
        <v>39</v>
      </c>
      <c r="C41" s="28"/>
      <c r="D41" s="28"/>
      <c r="E41" s="28"/>
      <c r="F41" s="28"/>
      <c r="G41" s="28">
        <v>0.05</v>
      </c>
      <c r="H41" s="28"/>
      <c r="I41" s="28"/>
      <c r="J41" s="28"/>
      <c r="K41" s="28">
        <v>-0.25</v>
      </c>
      <c r="L41" s="28">
        <v>-0.14000000000000001</v>
      </c>
      <c r="M41" s="28"/>
      <c r="N41" s="28">
        <v>-0.1</v>
      </c>
      <c r="O41" s="28"/>
      <c r="P41" s="28"/>
      <c r="Q41" s="28"/>
      <c r="R41" s="28"/>
      <c r="S41" s="28"/>
      <c r="T41" s="28"/>
      <c r="U41" s="28"/>
      <c r="V41" s="28"/>
      <c r="W41" s="28"/>
    </row>
    <row r="42" spans="1:23" x14ac:dyDescent="0.2">
      <c r="A42" s="1" t="s">
        <v>40</v>
      </c>
      <c r="C42" s="28">
        <v>0.08</v>
      </c>
      <c r="D42" s="28"/>
      <c r="E42" s="28">
        <v>-0.06</v>
      </c>
      <c r="F42" s="28"/>
      <c r="G42" s="28"/>
      <c r="H42" s="28"/>
      <c r="I42" s="28"/>
      <c r="J42" s="28"/>
      <c r="K42" s="28"/>
      <c r="L42" s="28"/>
      <c r="M42" s="28"/>
      <c r="N42" s="28">
        <v>-0.17499999999999999</v>
      </c>
      <c r="O42" s="28"/>
      <c r="P42" s="28"/>
      <c r="Q42" s="28"/>
      <c r="R42" s="28"/>
      <c r="S42" s="28"/>
      <c r="T42" s="28"/>
      <c r="U42" s="28"/>
      <c r="V42" s="28"/>
      <c r="W42" s="28"/>
    </row>
    <row r="44" spans="1:23" x14ac:dyDescent="0.2">
      <c r="L44" s="65"/>
    </row>
    <row r="49" spans="1:44" ht="12.75" x14ac:dyDescent="0.2">
      <c r="B49" s="24" t="s">
        <v>42</v>
      </c>
      <c r="C49" s="24"/>
    </row>
    <row r="50" spans="1:44" x14ac:dyDescent="0.2">
      <c r="C50" s="15">
        <f>C$10</f>
        <v>2000</v>
      </c>
      <c r="D50" s="15">
        <f t="shared" ref="D50:W50" si="23">D$10</f>
        <v>2001</v>
      </c>
      <c r="E50" s="15">
        <f t="shared" si="23"/>
        <v>2002</v>
      </c>
      <c r="F50" s="15">
        <f t="shared" si="23"/>
        <v>2003</v>
      </c>
      <c r="G50" s="15">
        <f t="shared" si="23"/>
        <v>2004</v>
      </c>
      <c r="H50" s="15">
        <f t="shared" si="23"/>
        <v>2005</v>
      </c>
      <c r="I50" s="15">
        <f t="shared" si="23"/>
        <v>2006</v>
      </c>
      <c r="J50" s="15">
        <f t="shared" si="23"/>
        <v>2007</v>
      </c>
      <c r="K50" s="15">
        <f t="shared" si="23"/>
        <v>2008</v>
      </c>
      <c r="L50" s="15">
        <f t="shared" si="23"/>
        <v>2009</v>
      </c>
      <c r="M50" s="15">
        <f t="shared" si="23"/>
        <v>2010</v>
      </c>
      <c r="N50" s="15">
        <f t="shared" si="23"/>
        <v>2011</v>
      </c>
      <c r="O50" s="15">
        <f t="shared" si="23"/>
        <v>2012</v>
      </c>
      <c r="P50" s="15">
        <f t="shared" si="23"/>
        <v>2013</v>
      </c>
      <c r="Q50" s="15">
        <f t="shared" si="23"/>
        <v>2014</v>
      </c>
      <c r="R50" s="15">
        <f t="shared" si="23"/>
        <v>2015</v>
      </c>
      <c r="S50" s="15">
        <f t="shared" si="23"/>
        <v>2016</v>
      </c>
      <c r="T50" s="15">
        <f t="shared" si="23"/>
        <v>2017</v>
      </c>
      <c r="U50" s="15">
        <f t="shared" si="23"/>
        <v>2018</v>
      </c>
      <c r="V50" s="15">
        <f t="shared" si="23"/>
        <v>2019</v>
      </c>
      <c r="W50" s="15">
        <f t="shared" si="23"/>
        <v>2020</v>
      </c>
    </row>
    <row r="51" spans="1:44" x14ac:dyDescent="0.2">
      <c r="A51" s="1" t="s">
        <v>43</v>
      </c>
      <c r="C51" s="27">
        <f>Calc!$D300</f>
        <v>262.47770508300005</v>
      </c>
      <c r="D51" s="27">
        <f>Calc!$D301</f>
        <v>307.50925589300005</v>
      </c>
      <c r="E51" s="27">
        <f>Calc!$D302</f>
        <v>363.13590052100005</v>
      </c>
      <c r="F51" s="27">
        <f>Calc!$D303</f>
        <v>352.39784936800004</v>
      </c>
      <c r="G51" s="27">
        <f>Calc!$D304</f>
        <v>369.63226289000005</v>
      </c>
      <c r="H51" s="27">
        <f>Calc!$D305</f>
        <v>415.07793049200006</v>
      </c>
      <c r="I51" s="27">
        <f>Calc!$D306</f>
        <v>458.49489728199995</v>
      </c>
      <c r="J51" s="27">
        <f>Calc!$D307</f>
        <v>532.02714118000006</v>
      </c>
      <c r="K51" s="27">
        <f>Calc!$D308</f>
        <v>660.28697305000014</v>
      </c>
      <c r="L51" s="27">
        <f>Calc!$D309</f>
        <v>549.3034462920001</v>
      </c>
      <c r="M51" s="27">
        <f>Calc!$D310</f>
        <v>444.65272089900003</v>
      </c>
      <c r="N51" s="27">
        <f>Calc!$D311</f>
        <v>383.86749810199996</v>
      </c>
      <c r="O51" s="27">
        <f>Calc!$D312</f>
        <v>286.79550675199999</v>
      </c>
      <c r="P51" s="27">
        <f>Calc!$D313</f>
        <v>260.65711061300004</v>
      </c>
      <c r="Q51" s="27">
        <f>Calc!$D314</f>
        <v>261.91524519500001</v>
      </c>
      <c r="R51" s="27">
        <f>Calc!$D315</f>
        <v>299.08608349999997</v>
      </c>
      <c r="S51" s="27">
        <f>Calc!$D316</f>
        <v>289.16758455400009</v>
      </c>
      <c r="T51" s="27">
        <f>Calc!$D317</f>
        <v>21.876244125000003</v>
      </c>
      <c r="U51" s="27">
        <f>Calc!$D318</f>
        <v>0</v>
      </c>
      <c r="V51" s="27">
        <f>Calc!$D319</f>
        <v>0</v>
      </c>
      <c r="W51" s="27">
        <f>Calc!$D320</f>
        <v>0</v>
      </c>
    </row>
    <row r="52" spans="1:44" x14ac:dyDescent="0.2">
      <c r="A52" s="1" t="s">
        <v>44</v>
      </c>
      <c r="C52" s="27">
        <f>Calc!$O300</f>
        <v>261.57374843530459</v>
      </c>
      <c r="D52" s="27">
        <f>Calc!$O301</f>
        <v>307.3478121914539</v>
      </c>
      <c r="E52" s="27">
        <f>Calc!$O302</f>
        <v>364.05401213717198</v>
      </c>
      <c r="F52" s="27">
        <f>Calc!$O303</f>
        <v>350.95137216064762</v>
      </c>
      <c r="G52" s="27">
        <f>Calc!$O304</f>
        <v>372.13263868165586</v>
      </c>
      <c r="H52" s="27">
        <f>Calc!$O305</f>
        <v>416.89598949241071</v>
      </c>
      <c r="I52" s="27">
        <f>Calc!$O306</f>
        <v>457.3866602723341</v>
      </c>
      <c r="J52" s="27">
        <f>Calc!$O307</f>
        <v>531.86309691462293</v>
      </c>
      <c r="K52" s="27">
        <f>Calc!$O308</f>
        <v>662.74866090448302</v>
      </c>
      <c r="L52" s="27">
        <f>Calc!$O309</f>
        <v>544.30101913460521</v>
      </c>
      <c r="M52" s="27">
        <f>Calc!$O310</f>
        <v>441.09514840913886</v>
      </c>
      <c r="N52" s="27">
        <f>Calc!$O311</f>
        <v>383.49886315741486</v>
      </c>
      <c r="O52" s="27">
        <f>Calc!$O312</f>
        <v>288.54510381805306</v>
      </c>
      <c r="P52" s="27">
        <f>Calc!$O313</f>
        <v>260.8839895760633</v>
      </c>
      <c r="Q52" s="27">
        <f>Calc!$O314</f>
        <v>260.72020255053508</v>
      </c>
      <c r="R52" s="27">
        <f>Calc!$O315+Calc!$Q315</f>
        <v>299.50127134609272</v>
      </c>
      <c r="S52" s="27">
        <f>Calc!$O316+Calc!$Q316</f>
        <v>308.46133085346185</v>
      </c>
      <c r="T52" s="27">
        <f>Calc!$O317+Calc!$Q317</f>
        <v>273.76902704406655</v>
      </c>
      <c r="U52" s="27">
        <f>Calc!$O318+Calc!$Q318</f>
        <v>271.69992513865799</v>
      </c>
      <c r="V52" s="27">
        <f>Calc!$O319+Calc!$Q319</f>
        <v>270.8893090945997</v>
      </c>
      <c r="W52" s="27">
        <f>Calc!$O320+Calc!$Q320</f>
        <v>272.8784389380404</v>
      </c>
    </row>
    <row r="53" spans="1:44" x14ac:dyDescent="0.2">
      <c r="A53" s="1" t="s">
        <v>45</v>
      </c>
      <c r="C53" s="27">
        <f>C52-C51</f>
        <v>-0.90395664769545192</v>
      </c>
      <c r="D53" s="27">
        <f t="shared" ref="D53:W53" si="24">D52-D51</f>
        <v>-0.16144370154614762</v>
      </c>
      <c r="E53" s="27">
        <f t="shared" si="24"/>
        <v>0.91811161617192738</v>
      </c>
      <c r="F53" s="27">
        <f t="shared" si="24"/>
        <v>-1.4464772073524159</v>
      </c>
      <c r="G53" s="27">
        <f t="shared" si="24"/>
        <v>2.5003757916558129</v>
      </c>
      <c r="H53" s="27">
        <f t="shared" si="24"/>
        <v>1.8180590004106421</v>
      </c>
      <c r="I53" s="27">
        <f t="shared" si="24"/>
        <v>-1.1082370096658565</v>
      </c>
      <c r="J53" s="27">
        <f t="shared" si="24"/>
        <v>-0.1640442653771288</v>
      </c>
      <c r="K53" s="27">
        <f t="shared" si="24"/>
        <v>2.4616878544828751</v>
      </c>
      <c r="L53" s="27">
        <f t="shared" si="24"/>
        <v>-5.0024271573948909</v>
      </c>
      <c r="M53" s="27">
        <f t="shared" si="24"/>
        <v>-3.5575724898611725</v>
      </c>
      <c r="N53" s="27">
        <f t="shared" si="24"/>
        <v>-0.36863494458509649</v>
      </c>
      <c r="O53" s="27">
        <f t="shared" si="24"/>
        <v>1.7495970660530702</v>
      </c>
      <c r="P53" s="27">
        <f t="shared" si="24"/>
        <v>0.22687896306325683</v>
      </c>
      <c r="Q53" s="27">
        <f t="shared" si="24"/>
        <v>-1.1950426444649338</v>
      </c>
      <c r="R53" s="27">
        <f t="shared" si="24"/>
        <v>0.41518784609274917</v>
      </c>
      <c r="S53" s="27"/>
      <c r="T53" s="27"/>
      <c r="U53" s="27"/>
      <c r="V53" s="27"/>
      <c r="W53" s="27">
        <f t="shared" si="24"/>
        <v>272.8784389380404</v>
      </c>
      <c r="AR53" s="27"/>
    </row>
    <row r="54" spans="1:44" x14ac:dyDescent="0.2">
      <c r="A54" s="1" t="s">
        <v>46</v>
      </c>
      <c r="C54" s="21">
        <f>IF(C51=0,0,C53/C51)</f>
        <v>-3.4439368761228881E-3</v>
      </c>
      <c r="D54" s="21">
        <f t="shared" ref="D54:W54" si="25">IF(D51=0,0,D53/D51)</f>
        <v>-5.2500436475422078E-4</v>
      </c>
      <c r="E54" s="21">
        <f t="shared" si="25"/>
        <v>2.5282865584336056E-3</v>
      </c>
      <c r="F54" s="21">
        <f t="shared" si="25"/>
        <v>-4.1046709278917785E-3</v>
      </c>
      <c r="G54" s="21">
        <f t="shared" si="25"/>
        <v>6.7644955343086682E-3</v>
      </c>
      <c r="H54" s="21">
        <f t="shared" si="25"/>
        <v>4.3800425579255944E-3</v>
      </c>
      <c r="I54" s="21">
        <f t="shared" si="25"/>
        <v>-2.4171196151485824E-3</v>
      </c>
      <c r="J54" s="21">
        <f t="shared" si="25"/>
        <v>-3.0833815172152636E-4</v>
      </c>
      <c r="K54" s="21">
        <f t="shared" si="25"/>
        <v>3.7282090287376669E-3</v>
      </c>
      <c r="L54" s="21">
        <f t="shared" si="25"/>
        <v>-9.1068555844007731E-3</v>
      </c>
      <c r="M54" s="21">
        <f t="shared" si="25"/>
        <v>-8.0007887563770287E-3</v>
      </c>
      <c r="N54" s="21">
        <f t="shared" si="25"/>
        <v>-9.6031819939896049E-4</v>
      </c>
      <c r="O54" s="21">
        <f t="shared" si="25"/>
        <v>6.1005037556812044E-3</v>
      </c>
      <c r="P54" s="21">
        <f t="shared" si="25"/>
        <v>8.7041156302889453E-4</v>
      </c>
      <c r="Q54" s="21">
        <f t="shared" si="25"/>
        <v>-4.562707465062623E-3</v>
      </c>
      <c r="R54" s="21">
        <f t="shared" si="25"/>
        <v>1.3881884480684947E-3</v>
      </c>
      <c r="S54" s="46"/>
      <c r="T54" s="21"/>
      <c r="U54" s="21"/>
      <c r="V54" s="21"/>
      <c r="W54" s="21">
        <f t="shared" si="25"/>
        <v>0</v>
      </c>
      <c r="Y54" s="1" t="s">
        <v>63</v>
      </c>
      <c r="AR54" s="59"/>
    </row>
    <row r="56" spans="1:44" x14ac:dyDescent="0.2">
      <c r="R56" s="8" t="s">
        <v>48</v>
      </c>
    </row>
    <row r="57" spans="1:44" x14ac:dyDescent="0.2">
      <c r="R57" s="15" t="s">
        <v>67</v>
      </c>
      <c r="S57" s="15" t="s">
        <v>47</v>
      </c>
    </row>
    <row r="58" spans="1:44" x14ac:dyDescent="0.2">
      <c r="A58" s="1" t="s">
        <v>43</v>
      </c>
      <c r="Q58" s="1" t="s">
        <v>43</v>
      </c>
      <c r="R58" s="9">
        <f>SUM(C51:R51)</f>
        <v>6207.3175271120017</v>
      </c>
      <c r="S58" s="27">
        <f>Calc!$D316</f>
        <v>289.16758455400009</v>
      </c>
    </row>
    <row r="59" spans="1:44" x14ac:dyDescent="0.2">
      <c r="A59" s="1" t="s">
        <v>44</v>
      </c>
      <c r="Q59" s="1" t="s">
        <v>44</v>
      </c>
      <c r="R59" s="9">
        <f>SUM(C52:R52)</f>
        <v>6203.4995891819881</v>
      </c>
      <c r="S59" s="27">
        <f>Calc!$O316</f>
        <v>264.57863309359067</v>
      </c>
    </row>
    <row r="60" spans="1:44" x14ac:dyDescent="0.2">
      <c r="A60" s="1" t="s">
        <v>45</v>
      </c>
      <c r="Q60" s="1" t="s">
        <v>45</v>
      </c>
      <c r="R60" s="9">
        <f>R59-R58</f>
        <v>-3.8179379300136134</v>
      </c>
      <c r="S60" s="27">
        <f>S59-S58</f>
        <v>-24.588951460409419</v>
      </c>
    </row>
    <row r="61" spans="1:44" x14ac:dyDescent="0.2">
      <c r="A61" s="1" t="s">
        <v>46</v>
      </c>
      <c r="Q61" s="1" t="s">
        <v>46</v>
      </c>
      <c r="R61" s="21">
        <f>IF(R58=0,0,R60/R58)</f>
        <v>-6.150705056311073E-4</v>
      </c>
      <c r="S61" s="21">
        <f>IF(S58=0,0,S60/S58)</f>
        <v>-8.5033567985617689E-2</v>
      </c>
    </row>
    <row r="69" spans="1:23" ht="12.75" x14ac:dyDescent="0.2">
      <c r="C69" s="24" t="s">
        <v>49</v>
      </c>
    </row>
    <row r="70" spans="1:23" x14ac:dyDescent="0.2">
      <c r="C70" s="15">
        <f>C$10</f>
        <v>2000</v>
      </c>
      <c r="D70" s="15">
        <f t="shared" ref="D70:W70" si="26">D$10</f>
        <v>2001</v>
      </c>
      <c r="E70" s="15">
        <f t="shared" si="26"/>
        <v>2002</v>
      </c>
      <c r="F70" s="15">
        <f t="shared" si="26"/>
        <v>2003</v>
      </c>
      <c r="G70" s="15">
        <f t="shared" si="26"/>
        <v>2004</v>
      </c>
      <c r="H70" s="15">
        <f t="shared" si="26"/>
        <v>2005</v>
      </c>
      <c r="I70" s="15">
        <f t="shared" si="26"/>
        <v>2006</v>
      </c>
      <c r="J70" s="15">
        <f t="shared" si="26"/>
        <v>2007</v>
      </c>
      <c r="K70" s="15">
        <f t="shared" si="26"/>
        <v>2008</v>
      </c>
      <c r="L70" s="15">
        <f t="shared" si="26"/>
        <v>2009</v>
      </c>
      <c r="M70" s="15">
        <f t="shared" si="26"/>
        <v>2010</v>
      </c>
      <c r="N70" s="15">
        <f t="shared" si="26"/>
        <v>2011</v>
      </c>
      <c r="O70" s="15">
        <f t="shared" si="26"/>
        <v>2012</v>
      </c>
      <c r="P70" s="15">
        <f t="shared" si="26"/>
        <v>2013</v>
      </c>
      <c r="Q70" s="15">
        <f t="shared" si="26"/>
        <v>2014</v>
      </c>
      <c r="R70" s="15">
        <f t="shared" si="26"/>
        <v>2015</v>
      </c>
      <c r="S70" s="15">
        <f t="shared" si="26"/>
        <v>2016</v>
      </c>
      <c r="T70" s="15">
        <f t="shared" si="26"/>
        <v>2017</v>
      </c>
      <c r="U70" s="15">
        <f t="shared" si="26"/>
        <v>2018</v>
      </c>
      <c r="V70" s="15">
        <f t="shared" si="26"/>
        <v>2019</v>
      </c>
      <c r="W70" s="15">
        <f t="shared" si="26"/>
        <v>2020</v>
      </c>
    </row>
    <row r="71" spans="1:23" x14ac:dyDescent="0.2">
      <c r="A71" s="1" t="s">
        <v>29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x14ac:dyDescent="0.2">
      <c r="A72" s="1" t="s">
        <v>30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x14ac:dyDescent="0.2">
      <c r="A73" s="1" t="s">
        <v>31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x14ac:dyDescent="0.2">
      <c r="A74" s="1" t="s">
        <v>32</v>
      </c>
      <c r="C74" s="28"/>
      <c r="D74" s="28"/>
      <c r="E74" s="28">
        <v>-0.2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x14ac:dyDescent="0.2">
      <c r="A75" s="1" t="s">
        <v>33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x14ac:dyDescent="0.2">
      <c r="A76" s="1" t="s">
        <v>34</v>
      </c>
      <c r="C76" s="28"/>
      <c r="D76" s="28"/>
      <c r="E76" s="28"/>
      <c r="F76" s="28"/>
      <c r="G76" s="28"/>
      <c r="H76" s="28"/>
      <c r="I76" s="28">
        <v>0.05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x14ac:dyDescent="0.2">
      <c r="A77" s="1" t="s">
        <v>35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x14ac:dyDescent="0.2">
      <c r="A78" s="1" t="s">
        <v>36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x14ac:dyDescent="0.2">
      <c r="A79" s="1" t="s">
        <v>37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>
        <v>0.15</v>
      </c>
      <c r="P79" s="28"/>
      <c r="Q79" s="28"/>
      <c r="R79" s="28"/>
      <c r="S79" s="28"/>
      <c r="T79" s="28"/>
      <c r="U79" s="28"/>
      <c r="V79" s="28"/>
      <c r="W79" s="28"/>
    </row>
    <row r="80" spans="1:23" x14ac:dyDescent="0.2">
      <c r="A80" s="1" t="s">
        <v>38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x14ac:dyDescent="0.2">
      <c r="A81" s="1" t="s">
        <v>39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x14ac:dyDescent="0.2">
      <c r="A82" s="1" t="s">
        <v>40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97" spans="1:23" ht="18" x14ac:dyDescent="0.25">
      <c r="A97" s="14" t="s">
        <v>10</v>
      </c>
    </row>
    <row r="99" spans="1:23" ht="12.75" x14ac:dyDescent="0.2">
      <c r="C99" s="24" t="s">
        <v>9</v>
      </c>
    </row>
    <row r="100" spans="1:23" x14ac:dyDescent="0.2">
      <c r="C100" s="15">
        <f>C$10</f>
        <v>2000</v>
      </c>
      <c r="D100" s="15">
        <f t="shared" ref="D100:W100" si="27">D$10</f>
        <v>2001</v>
      </c>
      <c r="E100" s="15">
        <f t="shared" si="27"/>
        <v>2002</v>
      </c>
      <c r="F100" s="15">
        <f t="shared" si="27"/>
        <v>2003</v>
      </c>
      <c r="G100" s="15">
        <f t="shared" si="27"/>
        <v>2004</v>
      </c>
      <c r="H100" s="15">
        <f t="shared" si="27"/>
        <v>2005</v>
      </c>
      <c r="I100" s="15">
        <f t="shared" si="27"/>
        <v>2006</v>
      </c>
      <c r="J100" s="15">
        <f t="shared" si="27"/>
        <v>2007</v>
      </c>
      <c r="K100" s="15">
        <f t="shared" si="27"/>
        <v>2008</v>
      </c>
      <c r="L100" s="15">
        <f t="shared" si="27"/>
        <v>2009</v>
      </c>
      <c r="M100" s="15">
        <f t="shared" si="27"/>
        <v>2010</v>
      </c>
      <c r="N100" s="15">
        <f t="shared" si="27"/>
        <v>2011</v>
      </c>
      <c r="O100" s="15">
        <f t="shared" si="27"/>
        <v>2012</v>
      </c>
      <c r="P100" s="15">
        <f t="shared" si="27"/>
        <v>2013</v>
      </c>
      <c r="Q100" s="15">
        <f t="shared" si="27"/>
        <v>2014</v>
      </c>
      <c r="R100" s="15">
        <f t="shared" si="27"/>
        <v>2015</v>
      </c>
      <c r="S100" s="15">
        <f t="shared" si="27"/>
        <v>2016</v>
      </c>
      <c r="T100" s="15">
        <f t="shared" si="27"/>
        <v>2017</v>
      </c>
      <c r="U100" s="15">
        <f t="shared" si="27"/>
        <v>2018</v>
      </c>
      <c r="V100" s="15">
        <f t="shared" si="27"/>
        <v>2019</v>
      </c>
      <c r="W100" s="15">
        <f t="shared" si="27"/>
        <v>2020</v>
      </c>
    </row>
    <row r="101" spans="1:23" x14ac:dyDescent="0.2">
      <c r="A101" s="1" t="s">
        <v>29</v>
      </c>
      <c r="C101" s="35">
        <f>Calc!$F11</f>
        <v>21.676204083853072</v>
      </c>
      <c r="D101" s="35">
        <f>Calc!$F23</f>
        <v>26.521467749820097</v>
      </c>
      <c r="E101" s="35">
        <f>Calc!$F35</f>
        <v>29.067967512972189</v>
      </c>
      <c r="F101" s="35">
        <f>Calc!$F47</f>
        <v>29.944701890219193</v>
      </c>
      <c r="G101" s="35">
        <f>Calc!$F59</f>
        <v>34.167681881958011</v>
      </c>
      <c r="H101" s="35">
        <f>Calc!$F71</f>
        <v>33.167362815985747</v>
      </c>
      <c r="I101" s="35">
        <f>Calc!$F83</f>
        <v>39.50244762719602</v>
      </c>
      <c r="J101" s="35">
        <f>Calc!$F95</f>
        <v>38.356918942499526</v>
      </c>
      <c r="K101" s="35">
        <f>Calc!$F107</f>
        <v>58.126829376938339</v>
      </c>
      <c r="L101" s="35">
        <f>Calc!$F119</f>
        <v>46.479583052936512</v>
      </c>
      <c r="M101" s="35">
        <f>Calc!$F131</f>
        <v>35.645240117732278</v>
      </c>
      <c r="N101" s="35">
        <f>Calc!$F143</f>
        <v>33.165356699646317</v>
      </c>
      <c r="O101" s="35">
        <f>Calc!$F155</f>
        <v>24.574210908238605</v>
      </c>
      <c r="P101" s="35">
        <f>Calc!$F167</f>
        <v>22.014803793562049</v>
      </c>
      <c r="Q101" s="35">
        <f>Calc!$F179</f>
        <v>20.705710826954626</v>
      </c>
      <c r="R101" s="35">
        <f>Calc!$F191</f>
        <v>24.470670796849188</v>
      </c>
      <c r="S101" s="35">
        <f>Calc!$F203</f>
        <v>31.241563249983447</v>
      </c>
      <c r="T101" s="35">
        <f>Calc!$F215</f>
        <v>22.08006799679152</v>
      </c>
      <c r="U101" s="35">
        <f>Calc!$F227</f>
        <v>0</v>
      </c>
      <c r="V101" s="35">
        <f>Calc!$F239</f>
        <v>0</v>
      </c>
      <c r="W101" s="35">
        <f>Calc!$F251</f>
        <v>0</v>
      </c>
    </row>
    <row r="102" spans="1:23" x14ac:dyDescent="0.2">
      <c r="A102" s="1" t="s">
        <v>30</v>
      </c>
      <c r="C102" s="35">
        <f>Calc!$F12</f>
        <v>21.550291301823385</v>
      </c>
      <c r="D102" s="35">
        <f>Calc!$F24</f>
        <v>23.468990466731167</v>
      </c>
      <c r="E102" s="35">
        <f>Calc!$F36</f>
        <v>28.4856036048891</v>
      </c>
      <c r="F102" s="35">
        <f>Calc!$F48</f>
        <v>27.549008725047862</v>
      </c>
      <c r="G102" s="35">
        <f>Calc!$F60</f>
        <v>30.617568826220765</v>
      </c>
      <c r="H102" s="35">
        <f>Calc!$F72</f>
        <v>33.00687459114846</v>
      </c>
      <c r="I102" s="35">
        <f>Calc!$F84</f>
        <v>37.485405340729258</v>
      </c>
      <c r="J102" s="35">
        <f>Calc!$F96</f>
        <v>40.006799820384067</v>
      </c>
      <c r="K102" s="35">
        <f>Calc!$F108</f>
        <v>47.060756814549542</v>
      </c>
      <c r="L102" s="35">
        <f>Calc!$F120</f>
        <v>54.677842030525667</v>
      </c>
      <c r="M102" s="35">
        <f>Calc!$F132</f>
        <v>35.518452404960435</v>
      </c>
      <c r="N102" s="35">
        <f>Calc!$F144</f>
        <v>31.838829587390805</v>
      </c>
      <c r="O102" s="35">
        <f>Calc!$F156</f>
        <v>24.452048701366078</v>
      </c>
      <c r="P102" s="35">
        <f>Calc!$F168</f>
        <v>22.256574531442144</v>
      </c>
      <c r="Q102" s="35">
        <f>Calc!$F180</f>
        <v>22.149761983151915</v>
      </c>
      <c r="R102" s="35">
        <f>Calc!$F192</f>
        <v>23.214217392833007</v>
      </c>
      <c r="S102" s="35">
        <f>Calc!$F204</f>
        <v>30.930883017342143</v>
      </c>
      <c r="T102" s="35">
        <f>Calc!$F216</f>
        <v>0</v>
      </c>
      <c r="U102" s="35">
        <f>Calc!$F228</f>
        <v>0</v>
      </c>
      <c r="V102" s="35">
        <f>Calc!$F240</f>
        <v>0</v>
      </c>
      <c r="W102" s="35">
        <f>Calc!$F252</f>
        <v>0</v>
      </c>
    </row>
    <row r="103" spans="1:23" x14ac:dyDescent="0.2">
      <c r="A103" s="1" t="s">
        <v>31</v>
      </c>
      <c r="C103" s="35">
        <f>Calc!$F13</f>
        <v>23.444123790696612</v>
      </c>
      <c r="D103" s="35">
        <f>Calc!$F25</f>
        <v>26.24039978642163</v>
      </c>
      <c r="E103" s="35">
        <f>Calc!$F37</f>
        <v>27.817240189890441</v>
      </c>
      <c r="F103" s="35">
        <f>Calc!$F49</f>
        <v>29.890323579451056</v>
      </c>
      <c r="G103" s="35">
        <f>Calc!$F61</f>
        <v>30.705123732972886</v>
      </c>
      <c r="H103" s="35">
        <f>Calc!$F73</f>
        <v>35.604060067670268</v>
      </c>
      <c r="I103" s="35">
        <f>Calc!$F85</f>
        <v>35.879028399756066</v>
      </c>
      <c r="J103" s="35">
        <f>Calc!$F97</f>
        <v>43.916415011202922</v>
      </c>
      <c r="K103" s="35">
        <f>Calc!$F109</f>
        <v>55.745283047500799</v>
      </c>
      <c r="L103" s="35">
        <f>Calc!$F121</f>
        <v>61.774069672952507</v>
      </c>
      <c r="M103" s="35">
        <f>Calc!$F133</f>
        <v>33.187242152949459</v>
      </c>
      <c r="N103" s="35">
        <f>Calc!$F145</f>
        <v>31.968681501356528</v>
      </c>
      <c r="O103" s="35">
        <f>Calc!$F157</f>
        <v>24.834903839595576</v>
      </c>
      <c r="P103" s="35">
        <f>Calc!$F169</f>
        <v>22.393259803156958</v>
      </c>
      <c r="Q103" s="35">
        <f>Calc!$F181</f>
        <v>22.081590255672136</v>
      </c>
      <c r="R103" s="35">
        <f>Calc!$F193</f>
        <v>24.118300801933106</v>
      </c>
      <c r="S103" s="35">
        <f>Calc!$F205</f>
        <v>28.397886502366827</v>
      </c>
      <c r="T103" s="35">
        <f>Calc!$F217</f>
        <v>0</v>
      </c>
      <c r="U103" s="35">
        <f>Calc!$F229</f>
        <v>0</v>
      </c>
      <c r="V103" s="35">
        <f>Calc!$F241</f>
        <v>0</v>
      </c>
      <c r="W103" s="35">
        <f>Calc!$F253</f>
        <v>0</v>
      </c>
    </row>
    <row r="104" spans="1:23" x14ac:dyDescent="0.2">
      <c r="A104" s="1" t="s">
        <v>32</v>
      </c>
      <c r="C104" s="35">
        <f>Calc!$F14</f>
        <v>22.167207370984471</v>
      </c>
      <c r="D104" s="35">
        <f>Calc!$F26</f>
        <v>26.810297150818137</v>
      </c>
      <c r="E104" s="35">
        <f>Calc!$F38</f>
        <v>27.250154240615434</v>
      </c>
      <c r="F104" s="35">
        <f>Calc!$F50</f>
        <v>29.627482902713044</v>
      </c>
      <c r="G104" s="35">
        <f>Calc!$F62</f>
        <v>31.952369928943021</v>
      </c>
      <c r="H104" s="35">
        <f>Calc!$F74</f>
        <v>35.858093245584421</v>
      </c>
      <c r="I104" s="35">
        <f>Calc!$F86</f>
        <v>37.18368040291638</v>
      </c>
      <c r="J104" s="35">
        <f>Calc!$F98</f>
        <v>40.216498149196639</v>
      </c>
      <c r="K104" s="35">
        <f>Calc!$F110</f>
        <v>43.96195282161235</v>
      </c>
      <c r="L104" s="35">
        <f>Calc!$F122</f>
        <v>53.533630068965913</v>
      </c>
      <c r="M104" s="35">
        <f>Calc!$F134</f>
        <v>41.021551936724293</v>
      </c>
      <c r="N104" s="35">
        <f>Calc!$F146</f>
        <v>27.815948384437657</v>
      </c>
      <c r="O104" s="35">
        <f>Calc!$F158</f>
        <v>24.576307270952842</v>
      </c>
      <c r="P104" s="35">
        <f>Calc!$F170</f>
        <v>22.171667937180352</v>
      </c>
      <c r="Q104" s="35">
        <f>Calc!$F182</f>
        <v>21.797820254282488</v>
      </c>
      <c r="R104" s="35">
        <f>Calc!$F194</f>
        <v>22.583055865611925</v>
      </c>
      <c r="S104" s="35">
        <f>Calc!$F206</f>
        <v>25.747727075361411</v>
      </c>
      <c r="T104" s="35">
        <f>Calc!$F218</f>
        <v>0</v>
      </c>
      <c r="U104" s="35">
        <f>Calc!$F230</f>
        <v>0</v>
      </c>
      <c r="V104" s="35">
        <f>Calc!$F242</f>
        <v>0</v>
      </c>
      <c r="W104" s="35">
        <f>Calc!$F254</f>
        <v>0</v>
      </c>
    </row>
    <row r="105" spans="1:23" x14ac:dyDescent="0.2">
      <c r="A105" s="1" t="s">
        <v>33</v>
      </c>
      <c r="C105" s="35">
        <f>Calc!$F15</f>
        <v>18.881557280702769</v>
      </c>
      <c r="D105" s="35">
        <f>Calc!$F27</f>
        <v>23.184535240673629</v>
      </c>
      <c r="E105" s="35">
        <f>Calc!$F39</f>
        <v>25.643104037431328</v>
      </c>
      <c r="F105" s="35">
        <f>Calc!$F51</f>
        <v>31.015001068183413</v>
      </c>
      <c r="G105" s="35">
        <f>Calc!$F63</f>
        <v>31.523674377627977</v>
      </c>
      <c r="H105" s="35">
        <f>Calc!$F75</f>
        <v>32.189951315395753</v>
      </c>
      <c r="I105" s="35">
        <f>Calc!$F87</f>
        <v>41.522922760915236</v>
      </c>
      <c r="J105" s="35">
        <f>Calc!$F99</f>
        <v>41.34903005735886</v>
      </c>
      <c r="K105" s="35">
        <f>Calc!$F111</f>
        <v>42.545357812683271</v>
      </c>
      <c r="L105" s="35">
        <f>Calc!$F123</f>
        <v>52.613219586156433</v>
      </c>
      <c r="M105" s="35">
        <f>Calc!$F135</f>
        <v>54.430380483397457</v>
      </c>
      <c r="N105" s="35">
        <f>Calc!$F147</f>
        <v>28.550907612019682</v>
      </c>
      <c r="O105" s="35">
        <f>Calc!$F159</f>
        <v>26.406830069029098</v>
      </c>
      <c r="P105" s="35">
        <f>Calc!$F171</f>
        <v>21.888815471152508</v>
      </c>
      <c r="Q105" s="35">
        <f>Calc!$F183</f>
        <v>19.376042460834125</v>
      </c>
      <c r="R105" s="35">
        <f>Calc!$F195</f>
        <v>21.84373168776176</v>
      </c>
      <c r="S105" s="35">
        <f>Calc!$F207</f>
        <v>25.619567243563534</v>
      </c>
      <c r="T105" s="35">
        <f>Calc!$F219</f>
        <v>0</v>
      </c>
      <c r="U105" s="35">
        <f>Calc!$F231</f>
        <v>0</v>
      </c>
      <c r="V105" s="35">
        <f>Calc!$F243</f>
        <v>0</v>
      </c>
      <c r="W105" s="35">
        <f>Calc!$F255</f>
        <v>0</v>
      </c>
    </row>
    <row r="106" spans="1:23" x14ac:dyDescent="0.2">
      <c r="A106" s="1" t="s">
        <v>34</v>
      </c>
      <c r="C106" s="35">
        <f>Calc!$F16</f>
        <v>20.397482728020233</v>
      </c>
      <c r="D106" s="35">
        <f>Calc!$F28</f>
        <v>24.294161233378528</v>
      </c>
      <c r="E106" s="35">
        <f>Calc!$F40</f>
        <v>32.804603722305224</v>
      </c>
      <c r="F106" s="35">
        <f>Calc!$F52</f>
        <v>31.490297571126519</v>
      </c>
      <c r="G106" s="35">
        <f>Calc!$F64</f>
        <v>27.154533809682775</v>
      </c>
      <c r="H106" s="35">
        <f>Calc!$F76</f>
        <v>32.085219080420003</v>
      </c>
      <c r="I106" s="35">
        <f>Calc!$F88</f>
        <v>41.462166753480552</v>
      </c>
      <c r="J106" s="35">
        <f>Calc!$F100</f>
        <v>45.063034451043841</v>
      </c>
      <c r="K106" s="35">
        <f>Calc!$F112</f>
        <v>50.546366125761594</v>
      </c>
      <c r="L106" s="35">
        <f>Calc!$F124</f>
        <v>43.719505452549221</v>
      </c>
      <c r="M106" s="35">
        <f>Calc!$F136</f>
        <v>43.566078975113705</v>
      </c>
      <c r="N106" s="35">
        <f>Calc!$F148</f>
        <v>30.027517228762125</v>
      </c>
      <c r="O106" s="35">
        <f>Calc!$F160</f>
        <v>26.366695685943348</v>
      </c>
      <c r="P106" s="35">
        <f>Calc!$F172</f>
        <v>26.001247095736943</v>
      </c>
      <c r="Q106" s="35">
        <f>Calc!$F184</f>
        <v>21.097452255241215</v>
      </c>
      <c r="R106" s="35">
        <f>Calc!$F196</f>
        <v>24.579005306538367</v>
      </c>
      <c r="S106" s="35">
        <f>Calc!$F208</f>
        <v>28.353644766338029</v>
      </c>
      <c r="T106" s="35">
        <f>Calc!$F220</f>
        <v>0</v>
      </c>
      <c r="U106" s="35">
        <f>Calc!$F232</f>
        <v>0</v>
      </c>
      <c r="V106" s="35">
        <f>Calc!$F244</f>
        <v>0</v>
      </c>
      <c r="W106" s="35">
        <f>Calc!$F256</f>
        <v>0</v>
      </c>
    </row>
    <row r="107" spans="1:23" x14ac:dyDescent="0.2">
      <c r="A107" s="1" t="s">
        <v>35</v>
      </c>
      <c r="C107" s="35">
        <f>Calc!$F17</f>
        <v>20.540688600605563</v>
      </c>
      <c r="D107" s="35">
        <f>Calc!$F29</f>
        <v>24.893974449684521</v>
      </c>
      <c r="E107" s="35">
        <f>Calc!$F41</f>
        <v>40.533534748131146</v>
      </c>
      <c r="F107" s="35">
        <f>Calc!$F53</f>
        <v>30.188496180710043</v>
      </c>
      <c r="G107" s="35">
        <f>Calc!$F65</f>
        <v>29.335777105833657</v>
      </c>
      <c r="H107" s="35">
        <f>Calc!$F77</f>
        <v>31.561655469039639</v>
      </c>
      <c r="I107" s="35">
        <f>Calc!$F89</f>
        <v>38.662468222101616</v>
      </c>
      <c r="J107" s="35">
        <f>Calc!$F101</f>
        <v>49.026926587456252</v>
      </c>
      <c r="K107" s="35">
        <f>Calc!$F113</f>
        <v>60.513909385031859</v>
      </c>
      <c r="L107" s="35">
        <f>Calc!$F125</f>
        <v>38.400570446610793</v>
      </c>
      <c r="M107" s="35">
        <f>Calc!$F137</f>
        <v>36.568606198455193</v>
      </c>
      <c r="N107" s="35">
        <f>Calc!$F149</f>
        <v>27.272457306576197</v>
      </c>
      <c r="O107" s="35">
        <f>Calc!$F161</f>
        <v>24.5417619956072</v>
      </c>
      <c r="P107" s="35">
        <f>Calc!$F173</f>
        <v>20.489127049877784</v>
      </c>
      <c r="Q107" s="35">
        <f>Calc!$F185</f>
        <v>19.204157679569828</v>
      </c>
      <c r="R107" s="35">
        <f>Calc!$F197</f>
        <v>22.983789475492838</v>
      </c>
      <c r="S107" s="35">
        <f>Calc!$F209</f>
        <v>23.230901648084735</v>
      </c>
      <c r="T107" s="35">
        <f>Calc!$F221</f>
        <v>0</v>
      </c>
      <c r="U107" s="35">
        <f>Calc!$F233</f>
        <v>0</v>
      </c>
      <c r="V107" s="35">
        <f>Calc!$F245</f>
        <v>0</v>
      </c>
      <c r="W107" s="35">
        <f>Calc!$F257</f>
        <v>0</v>
      </c>
    </row>
    <row r="108" spans="1:23" x14ac:dyDescent="0.2">
      <c r="A108" s="1" t="s">
        <v>36</v>
      </c>
      <c r="C108" s="35">
        <f>Calc!$F18</f>
        <v>18.233764386214258</v>
      </c>
      <c r="D108" s="35">
        <f>Calc!$F30</f>
        <v>21.214461298512163</v>
      </c>
      <c r="E108" s="35">
        <f>Calc!$F42</f>
        <v>27.810834356000825</v>
      </c>
      <c r="F108" s="35">
        <f>Calc!$F54</f>
        <v>24.936697486711072</v>
      </c>
      <c r="G108" s="35">
        <f>Calc!$F66</f>
        <v>25.95223068399633</v>
      </c>
      <c r="H108" s="35">
        <f>Calc!$F78</f>
        <v>30.657609013015907</v>
      </c>
      <c r="I108" s="35">
        <f>Calc!$F90</f>
        <v>33.303574844321609</v>
      </c>
      <c r="J108" s="35">
        <f>Calc!$F102</f>
        <v>55.05965654438117</v>
      </c>
      <c r="K108" s="35">
        <f>Calc!$F114</f>
        <v>44.312133357002999</v>
      </c>
      <c r="L108" s="35">
        <f>Calc!$F126</f>
        <v>41.16092960165571</v>
      </c>
      <c r="M108" s="35">
        <f>Calc!$F138</f>
        <v>32.049269052084185</v>
      </c>
      <c r="N108" s="35">
        <f>Calc!$F150</f>
        <v>43.624931376991213</v>
      </c>
      <c r="O108" s="35">
        <f>Calc!$F162</f>
        <v>20.069118709437966</v>
      </c>
      <c r="P108" s="35">
        <f>Calc!$F174</f>
        <v>18.931297298834235</v>
      </c>
      <c r="Q108" s="35">
        <f>Calc!$F186</f>
        <v>17.640162019977691</v>
      </c>
      <c r="R108" s="35">
        <f>Calc!$F198</f>
        <v>27.461329482080355</v>
      </c>
      <c r="S108" s="35">
        <f>Calc!$F210</f>
        <v>21.150100568730121</v>
      </c>
      <c r="T108" s="35">
        <f>Calc!$F222</f>
        <v>0</v>
      </c>
      <c r="U108" s="35">
        <f>Calc!$F234</f>
        <v>0</v>
      </c>
      <c r="V108" s="35">
        <f>Calc!$F246</f>
        <v>0</v>
      </c>
      <c r="W108" s="35">
        <f>Calc!$F258</f>
        <v>0</v>
      </c>
    </row>
    <row r="109" spans="1:23" x14ac:dyDescent="0.2">
      <c r="A109" s="1" t="s">
        <v>37</v>
      </c>
      <c r="C109" s="35">
        <f>Calc!$F19</f>
        <v>21.598589547605336</v>
      </c>
      <c r="D109" s="35">
        <f>Calc!$F31</f>
        <v>35.17001173665362</v>
      </c>
      <c r="E109" s="35">
        <f>Calc!$F43</f>
        <v>29.215494147663684</v>
      </c>
      <c r="F109" s="35">
        <f>Calc!$F55</f>
        <v>29.768830395529346</v>
      </c>
      <c r="G109" s="35">
        <f>Calc!$F67</f>
        <v>27.52158301840656</v>
      </c>
      <c r="H109" s="35">
        <f>Calc!$F79</f>
        <v>35.89232629611783</v>
      </c>
      <c r="I109" s="35">
        <f>Calc!$F91</f>
        <v>37.084715564113736</v>
      </c>
      <c r="J109" s="35">
        <f>Calc!$F103</f>
        <v>40.41196958890631</v>
      </c>
      <c r="K109" s="35">
        <f>Calc!$F115</f>
        <v>70.209856696057415</v>
      </c>
      <c r="L109" s="35">
        <f>Calc!$F127</f>
        <v>42.587572067907146</v>
      </c>
      <c r="M109" s="35">
        <f>Calc!$F139</f>
        <v>32.013217249350667</v>
      </c>
      <c r="N109" s="35">
        <f>Calc!$F151</f>
        <v>34.77820562246346</v>
      </c>
      <c r="O109" s="35">
        <f>Calc!$F163</f>
        <v>23.964928515892009</v>
      </c>
      <c r="P109" s="35">
        <f>Calc!$F175</f>
        <v>21.792595009786361</v>
      </c>
      <c r="Q109" s="35">
        <f>Calc!$F187</f>
        <v>21.400738844222868</v>
      </c>
      <c r="R109" s="35">
        <f>Calc!$F199</f>
        <v>27.666948923669914</v>
      </c>
      <c r="S109" s="35">
        <f>Calc!$F211</f>
        <v>24.949492402995848</v>
      </c>
      <c r="T109" s="35">
        <f>Calc!$F223</f>
        <v>0</v>
      </c>
      <c r="U109" s="35">
        <f>Calc!$F235</f>
        <v>0</v>
      </c>
      <c r="V109" s="35">
        <f>Calc!$F247</f>
        <v>0</v>
      </c>
      <c r="W109" s="35">
        <f>Calc!$F259</f>
        <v>0</v>
      </c>
    </row>
    <row r="110" spans="1:23" x14ac:dyDescent="0.2">
      <c r="A110" s="1" t="s">
        <v>38</v>
      </c>
      <c r="C110" s="35">
        <f>Calc!$F20</f>
        <v>24.967426299152056</v>
      </c>
      <c r="D110" s="35">
        <f>Calc!$F32</f>
        <v>27.703633246724269</v>
      </c>
      <c r="E110" s="35">
        <f>Calc!$F44</f>
        <v>34.671158419275869</v>
      </c>
      <c r="F110" s="35">
        <f>Calc!$F56</f>
        <v>29.984903579440264</v>
      </c>
      <c r="G110" s="35">
        <f>Calc!$F68</f>
        <v>32.924434315580065</v>
      </c>
      <c r="H110" s="35">
        <f>Calc!$F80</f>
        <v>40.746339222983671</v>
      </c>
      <c r="I110" s="35">
        <f>Calc!$F92</f>
        <v>39.148169433615273</v>
      </c>
      <c r="J110" s="35">
        <f>Calc!$F104</f>
        <v>41.660847379861004</v>
      </c>
      <c r="K110" s="35">
        <f>Calc!$F116</f>
        <v>75.757884722457376</v>
      </c>
      <c r="L110" s="35">
        <f>Calc!$F128</f>
        <v>41.383039802372679</v>
      </c>
      <c r="M110" s="35">
        <f>Calc!$F140</f>
        <v>33.909618131124091</v>
      </c>
      <c r="N110" s="35">
        <f>Calc!$F152</f>
        <v>34.537646338030186</v>
      </c>
      <c r="O110" s="35">
        <f>Calc!$F164</f>
        <v>20.253147244449742</v>
      </c>
      <c r="P110" s="35">
        <f>Calc!$F176</f>
        <v>20.814264175785432</v>
      </c>
      <c r="Q110" s="35">
        <f>Calc!$F188</f>
        <v>26.704137076158251</v>
      </c>
      <c r="R110" s="35">
        <f>Calc!$F200</f>
        <v>26.458315543388647</v>
      </c>
      <c r="S110" s="35">
        <f>Calc!$F212</f>
        <v>22.968419844885567</v>
      </c>
      <c r="T110" s="35">
        <f>Calc!$F224</f>
        <v>0</v>
      </c>
      <c r="U110" s="35">
        <f>Calc!$F236</f>
        <v>0</v>
      </c>
      <c r="V110" s="35">
        <f>Calc!$F248</f>
        <v>0</v>
      </c>
      <c r="W110" s="35">
        <f>Calc!$F260</f>
        <v>0</v>
      </c>
    </row>
    <row r="111" spans="1:23" x14ac:dyDescent="0.2">
      <c r="A111" s="1" t="s">
        <v>39</v>
      </c>
      <c r="C111" s="35">
        <f>Calc!$F21</f>
        <v>21.958283740027646</v>
      </c>
      <c r="D111" s="35">
        <f>Calc!$F33</f>
        <v>27.064959050482415</v>
      </c>
      <c r="E111" s="35">
        <f>Calc!$F45</f>
        <v>31.257998120834909</v>
      </c>
      <c r="F111" s="35">
        <f>Calc!$F57</f>
        <v>27.845732583433769</v>
      </c>
      <c r="G111" s="35">
        <f>Calc!$F69</f>
        <v>32.4614622895377</v>
      </c>
      <c r="H111" s="35">
        <f>Calc!$F81</f>
        <v>36.420870906183993</v>
      </c>
      <c r="I111" s="35">
        <f>Calc!$F93</f>
        <v>40.472632548554479</v>
      </c>
      <c r="J111" s="35">
        <f>Calc!$F105</f>
        <v>52.21063841520477</v>
      </c>
      <c r="K111" s="35">
        <f>Calc!$F117</f>
        <v>57.30964791915499</v>
      </c>
      <c r="L111" s="35">
        <f>Calc!$F129</f>
        <v>35.153207350239882</v>
      </c>
      <c r="M111" s="35">
        <f>Calc!$F141</f>
        <v>33.867692919836351</v>
      </c>
      <c r="N111" s="35">
        <f>Calc!$F153</f>
        <v>29.645188928452029</v>
      </c>
      <c r="O111" s="35">
        <f>Calc!$F165</f>
        <v>23.114842784120789</v>
      </c>
      <c r="P111" s="35">
        <f>Calc!$F177</f>
        <v>20.347107302514772</v>
      </c>
      <c r="Q111" s="35">
        <f>Calc!$F189</f>
        <v>22.36816009958385</v>
      </c>
      <c r="R111" s="35">
        <f>Calc!$F201</f>
        <v>25.231132406183576</v>
      </c>
      <c r="S111" s="35">
        <f>Calc!$F213</f>
        <v>0</v>
      </c>
      <c r="T111" s="35">
        <f>Calc!$F225</f>
        <v>0</v>
      </c>
      <c r="U111" s="35">
        <f>Calc!$F237</f>
        <v>0</v>
      </c>
      <c r="V111" s="35">
        <f>Calc!$F249</f>
        <v>0</v>
      </c>
      <c r="W111" s="35">
        <f>Calc!$F261</f>
        <v>0</v>
      </c>
    </row>
    <row r="112" spans="1:23" x14ac:dyDescent="0.2">
      <c r="A112" s="1" t="s">
        <v>40</v>
      </c>
      <c r="C112" s="35">
        <f>Calc!$F22</f>
        <v>27.368325938218057</v>
      </c>
      <c r="D112" s="35">
        <f>Calc!$F34</f>
        <v>29.541670912336397</v>
      </c>
      <c r="E112" s="35">
        <f>Calc!$F46</f>
        <v>29.515297126626397</v>
      </c>
      <c r="F112" s="35">
        <f>Calc!$F58</f>
        <v>29.615139049264897</v>
      </c>
      <c r="G112" s="35">
        <f>Calc!$F70</f>
        <v>35.217705307249894</v>
      </c>
      <c r="H112" s="35">
        <f>Calc!$F82</f>
        <v>37.318159826825983</v>
      </c>
      <c r="I112" s="35">
        <f>Calc!$F94</f>
        <v>38.188184524085955</v>
      </c>
      <c r="J112" s="35">
        <f>Calc!$F106</f>
        <v>44.058246826168002</v>
      </c>
      <c r="K112" s="35">
        <f>Calc!$F118</f>
        <v>50.219102343953537</v>
      </c>
      <c r="L112" s="35">
        <f>Calc!$F130</f>
        <v>38.124358136397426</v>
      </c>
      <c r="M112" s="35">
        <f>Calc!$F142</f>
        <v>33.742958336928282</v>
      </c>
      <c r="N112" s="35">
        <f>Calc!$F154</f>
        <v>27.982180652941675</v>
      </c>
      <c r="O112" s="35">
        <f>Calc!$F166</f>
        <v>24.702209970641373</v>
      </c>
      <c r="P112" s="35">
        <f>Calc!$F178</f>
        <v>23.039857186496054</v>
      </c>
      <c r="Q112" s="35">
        <f>Calc!$F190</f>
        <v>27.643477496770263</v>
      </c>
      <c r="R112" s="35">
        <f>Calc!$F202</f>
        <v>28.888974522657207</v>
      </c>
      <c r="S112" s="35">
        <f>Calc!$F214</f>
        <v>26.406173051984883</v>
      </c>
      <c r="T112" s="35">
        <f>Calc!$F226</f>
        <v>0</v>
      </c>
      <c r="U112" s="35">
        <f>Calc!$F238</f>
        <v>0</v>
      </c>
      <c r="V112" s="35">
        <f>Calc!$F250</f>
        <v>0</v>
      </c>
      <c r="W112" s="35">
        <f>Calc!$F262</f>
        <v>0</v>
      </c>
    </row>
    <row r="119" spans="1:23" ht="12.75" x14ac:dyDescent="0.2">
      <c r="C119" s="24" t="s">
        <v>73</v>
      </c>
    </row>
    <row r="120" spans="1:23" x14ac:dyDescent="0.2">
      <c r="C120" s="15">
        <f>C$10</f>
        <v>2000</v>
      </c>
      <c r="D120" s="15">
        <f t="shared" ref="D120:W120" si="28">D$10</f>
        <v>2001</v>
      </c>
      <c r="E120" s="15">
        <f t="shared" si="28"/>
        <v>2002</v>
      </c>
      <c r="F120" s="15">
        <f t="shared" si="28"/>
        <v>2003</v>
      </c>
      <c r="G120" s="15">
        <f t="shared" si="28"/>
        <v>2004</v>
      </c>
      <c r="H120" s="15">
        <f t="shared" si="28"/>
        <v>2005</v>
      </c>
      <c r="I120" s="15">
        <f t="shared" si="28"/>
        <v>2006</v>
      </c>
      <c r="J120" s="15">
        <f t="shared" si="28"/>
        <v>2007</v>
      </c>
      <c r="K120" s="15">
        <f t="shared" si="28"/>
        <v>2008</v>
      </c>
      <c r="L120" s="15">
        <f t="shared" si="28"/>
        <v>2009</v>
      </c>
      <c r="M120" s="15">
        <f t="shared" si="28"/>
        <v>2010</v>
      </c>
      <c r="N120" s="15">
        <f t="shared" si="28"/>
        <v>2011</v>
      </c>
      <c r="O120" s="15">
        <f t="shared" si="28"/>
        <v>2012</v>
      </c>
      <c r="P120" s="15">
        <f t="shared" si="28"/>
        <v>2013</v>
      </c>
      <c r="Q120" s="15">
        <f t="shared" si="28"/>
        <v>2014</v>
      </c>
      <c r="R120" s="15">
        <f t="shared" si="28"/>
        <v>2015</v>
      </c>
      <c r="S120" s="15">
        <f t="shared" si="28"/>
        <v>2016</v>
      </c>
      <c r="T120" s="15">
        <f t="shared" si="28"/>
        <v>2017</v>
      </c>
      <c r="U120" s="15">
        <f t="shared" si="28"/>
        <v>2018</v>
      </c>
      <c r="V120" s="15">
        <f t="shared" si="28"/>
        <v>2019</v>
      </c>
      <c r="W120" s="15">
        <f t="shared" si="28"/>
        <v>2020</v>
      </c>
    </row>
    <row r="121" spans="1:23" x14ac:dyDescent="0.2">
      <c r="A121" s="1" t="s">
        <v>29</v>
      </c>
      <c r="C121" s="21">
        <f>C11/12+C31</f>
        <v>1.6666666666666666E-2</v>
      </c>
      <c r="D121" s="21">
        <f t="shared" ref="D121:W121" si="29">D11/12+D31</f>
        <v>1.6666666666666666E-2</v>
      </c>
      <c r="E121" s="21">
        <f t="shared" si="29"/>
        <v>1.6666666666666666E-2</v>
      </c>
      <c r="F121" s="21">
        <f t="shared" si="29"/>
        <v>1.25E-3</v>
      </c>
      <c r="G121" s="21">
        <f t="shared" si="29"/>
        <v>7.1250000000000008E-2</v>
      </c>
      <c r="H121" s="21">
        <f t="shared" si="29"/>
        <v>1.0833333333333334E-2</v>
      </c>
      <c r="I121" s="21">
        <f t="shared" si="29"/>
        <v>1.0833333333333334E-2</v>
      </c>
      <c r="J121" s="21">
        <f t="shared" si="29"/>
        <v>2.5000000000000001E-3</v>
      </c>
      <c r="K121" s="21">
        <f t="shared" si="29"/>
        <v>0.1125</v>
      </c>
      <c r="L121" s="21">
        <f t="shared" si="29"/>
        <v>-2.5000000000000001E-3</v>
      </c>
      <c r="M121" s="21">
        <f t="shared" si="29"/>
        <v>-2.5000000000000001E-3</v>
      </c>
      <c r="N121" s="21">
        <f t="shared" si="29"/>
        <v>-2.5000000000000001E-3</v>
      </c>
      <c r="O121" s="21">
        <f t="shared" si="29"/>
        <v>-2.5000000000000001E-3</v>
      </c>
      <c r="P121" s="21">
        <f t="shared" si="29"/>
        <v>-2.5000000000000001E-3</v>
      </c>
      <c r="Q121" s="21">
        <f t="shared" si="29"/>
        <v>-1.6666666666666668E-3</v>
      </c>
      <c r="R121" s="21">
        <f t="shared" si="29"/>
        <v>-1.6666666666666668E-3</v>
      </c>
      <c r="S121" s="21">
        <f t="shared" si="29"/>
        <v>0.14666666666666667</v>
      </c>
      <c r="T121" s="21">
        <f t="shared" si="29"/>
        <v>-1.6666666666666668E-3</v>
      </c>
      <c r="U121" s="21">
        <f t="shared" si="29"/>
        <v>0</v>
      </c>
      <c r="V121" s="21">
        <f t="shared" si="29"/>
        <v>0</v>
      </c>
      <c r="W121" s="21">
        <f t="shared" si="29"/>
        <v>0</v>
      </c>
    </row>
    <row r="122" spans="1:23" x14ac:dyDescent="0.2">
      <c r="A122" s="1" t="s">
        <v>30</v>
      </c>
      <c r="C122" s="21">
        <f t="shared" ref="C122:W122" si="30">C12/12+C32</f>
        <v>1.6666666666666666E-2</v>
      </c>
      <c r="D122" s="21">
        <f t="shared" si="30"/>
        <v>1.6666666666666666E-2</v>
      </c>
      <c r="E122" s="21">
        <f t="shared" si="30"/>
        <v>1.6666666666666666E-2</v>
      </c>
      <c r="F122" s="21">
        <f t="shared" si="30"/>
        <v>1.25E-3</v>
      </c>
      <c r="G122" s="21">
        <f t="shared" si="30"/>
        <v>1.25E-3</v>
      </c>
      <c r="H122" s="21">
        <f t="shared" si="30"/>
        <v>1.0833333333333334E-2</v>
      </c>
      <c r="I122" s="21">
        <f t="shared" si="30"/>
        <v>1.0833333333333334E-2</v>
      </c>
      <c r="J122" s="21">
        <f t="shared" si="30"/>
        <v>6.25E-2</v>
      </c>
      <c r="K122" s="21">
        <f t="shared" si="30"/>
        <v>2.5000000000000001E-3</v>
      </c>
      <c r="L122" s="21">
        <f t="shared" si="30"/>
        <v>-2.5000000000000001E-3</v>
      </c>
      <c r="M122" s="21">
        <f t="shared" si="30"/>
        <v>-2.5000000000000001E-3</v>
      </c>
      <c r="N122" s="21">
        <f t="shared" si="30"/>
        <v>-2.5000000000000001E-3</v>
      </c>
      <c r="O122" s="21">
        <f t="shared" si="30"/>
        <v>-2.5000000000000001E-3</v>
      </c>
      <c r="P122" s="21">
        <f t="shared" si="30"/>
        <v>-2.5000000000000001E-3</v>
      </c>
      <c r="Q122" s="21">
        <f t="shared" si="30"/>
        <v>6.8333333333333343E-2</v>
      </c>
      <c r="R122" s="21">
        <f t="shared" si="30"/>
        <v>-7.166666666666667E-2</v>
      </c>
      <c r="S122" s="21">
        <f t="shared" si="30"/>
        <v>-3.3333333333333335E-3</v>
      </c>
      <c r="T122" s="21">
        <f t="shared" si="30"/>
        <v>-1.6666666666666668E-3</v>
      </c>
      <c r="U122" s="21">
        <f t="shared" si="30"/>
        <v>0</v>
      </c>
      <c r="V122" s="21">
        <f t="shared" si="30"/>
        <v>0</v>
      </c>
      <c r="W122" s="21">
        <f t="shared" si="30"/>
        <v>0</v>
      </c>
    </row>
    <row r="123" spans="1:23" x14ac:dyDescent="0.2">
      <c r="A123" s="1" t="s">
        <v>31</v>
      </c>
      <c r="C123" s="21">
        <f t="shared" ref="C123:W123" si="31">C13/12+C33</f>
        <v>1.6666666666666666E-2</v>
      </c>
      <c r="D123" s="21">
        <f t="shared" si="31"/>
        <v>1.6666666666666666E-2</v>
      </c>
      <c r="E123" s="21">
        <f t="shared" si="31"/>
        <v>1.6666666666666666E-2</v>
      </c>
      <c r="F123" s="21">
        <f t="shared" si="31"/>
        <v>1.25E-3</v>
      </c>
      <c r="G123" s="21">
        <f t="shared" si="31"/>
        <v>1.25E-3</v>
      </c>
      <c r="H123" s="21">
        <f t="shared" si="31"/>
        <v>1.0833333333333334E-2</v>
      </c>
      <c r="I123" s="21">
        <f t="shared" si="31"/>
        <v>1.0833333333333334E-2</v>
      </c>
      <c r="J123" s="21">
        <f t="shared" si="31"/>
        <v>2.5000000000000001E-3</v>
      </c>
      <c r="K123" s="21">
        <f t="shared" si="31"/>
        <v>2.5000000000000001E-3</v>
      </c>
      <c r="L123" s="21">
        <f t="shared" si="31"/>
        <v>-2.5000000000000001E-3</v>
      </c>
      <c r="M123" s="21">
        <f t="shared" si="31"/>
        <v>-2.5000000000000001E-3</v>
      </c>
      <c r="N123" s="21">
        <f t="shared" si="31"/>
        <v>-2.5000000000000001E-3</v>
      </c>
      <c r="O123" s="21">
        <f t="shared" si="31"/>
        <v>-2.5000000000000001E-3</v>
      </c>
      <c r="P123" s="21">
        <f t="shared" si="31"/>
        <v>-2.5000000000000001E-3</v>
      </c>
      <c r="Q123" s="21">
        <f t="shared" si="31"/>
        <v>-1.6666666666666668E-3</v>
      </c>
      <c r="R123" s="21">
        <f t="shared" si="31"/>
        <v>-1.6666666666666668E-3</v>
      </c>
      <c r="S123" s="21">
        <f t="shared" si="31"/>
        <v>-0.13376811594202889</v>
      </c>
      <c r="T123" s="21">
        <f t="shared" si="31"/>
        <v>-1.6666666666666668E-3</v>
      </c>
      <c r="U123" s="21">
        <f t="shared" si="31"/>
        <v>0</v>
      </c>
      <c r="V123" s="21">
        <f t="shared" si="31"/>
        <v>0</v>
      </c>
      <c r="W123" s="21">
        <f t="shared" si="31"/>
        <v>0</v>
      </c>
    </row>
    <row r="124" spans="1:23" x14ac:dyDescent="0.2">
      <c r="A124" s="1" t="s">
        <v>32</v>
      </c>
      <c r="C124" s="21">
        <f t="shared" ref="C124:W124" si="32">C14/12+C34</f>
        <v>1.6666666666666666E-2</v>
      </c>
      <c r="D124" s="21">
        <f t="shared" si="32"/>
        <v>1.6666666666666666E-2</v>
      </c>
      <c r="E124" s="21">
        <f t="shared" si="32"/>
        <v>1.6666666666666666E-2</v>
      </c>
      <c r="F124" s="21">
        <f t="shared" si="32"/>
        <v>1.25E-3</v>
      </c>
      <c r="G124" s="21">
        <f t="shared" si="32"/>
        <v>1.25E-3</v>
      </c>
      <c r="H124" s="21">
        <f t="shared" si="32"/>
        <v>1.0833333333333334E-2</v>
      </c>
      <c r="I124" s="21">
        <f t="shared" si="32"/>
        <v>2.5000000000000001E-3</v>
      </c>
      <c r="J124" s="21">
        <f t="shared" si="32"/>
        <v>2.5000000000000001E-3</v>
      </c>
      <c r="K124" s="21">
        <f t="shared" si="32"/>
        <v>2.5000000000000001E-3</v>
      </c>
      <c r="L124" s="21">
        <f t="shared" si="32"/>
        <v>-2.5000000000000001E-3</v>
      </c>
      <c r="M124" s="21">
        <f t="shared" si="32"/>
        <v>0.3175</v>
      </c>
      <c r="N124" s="21">
        <f t="shared" si="32"/>
        <v>-0.1125</v>
      </c>
      <c r="O124" s="21">
        <f t="shared" si="32"/>
        <v>-2.5000000000000001E-3</v>
      </c>
      <c r="P124" s="21">
        <f t="shared" si="32"/>
        <v>-2.5000000000000001E-3</v>
      </c>
      <c r="Q124" s="21">
        <f t="shared" si="32"/>
        <v>-1.6666666666666668E-3</v>
      </c>
      <c r="R124" s="21">
        <f t="shared" si="32"/>
        <v>-1.6666666666666668E-3</v>
      </c>
      <c r="S124" s="21">
        <f t="shared" si="32"/>
        <v>-3.3333333333333335E-3</v>
      </c>
      <c r="T124" s="21">
        <f t="shared" si="32"/>
        <v>-1.6666666666666668E-3</v>
      </c>
      <c r="U124" s="21">
        <f t="shared" si="32"/>
        <v>0</v>
      </c>
      <c r="V124" s="21">
        <f t="shared" si="32"/>
        <v>0</v>
      </c>
      <c r="W124" s="21">
        <f t="shared" si="32"/>
        <v>0</v>
      </c>
    </row>
    <row r="125" spans="1:23" x14ac:dyDescent="0.2">
      <c r="A125" s="1" t="s">
        <v>33</v>
      </c>
      <c r="C125" s="21">
        <f t="shared" ref="C125:W125" si="33">C15/12+C35</f>
        <v>-0.10333333333333333</v>
      </c>
      <c r="D125" s="21">
        <f t="shared" si="33"/>
        <v>-8.3333333333333343E-2</v>
      </c>
      <c r="E125" s="21">
        <f t="shared" si="33"/>
        <v>1.6666666666666666E-2</v>
      </c>
      <c r="F125" s="21">
        <f t="shared" si="33"/>
        <v>1.25E-3</v>
      </c>
      <c r="G125" s="21">
        <f t="shared" si="33"/>
        <v>1.25E-3</v>
      </c>
      <c r="H125" s="21">
        <f t="shared" si="33"/>
        <v>1.0833333333333334E-2</v>
      </c>
      <c r="I125" s="21">
        <f t="shared" si="33"/>
        <v>2.5000000000000001E-3</v>
      </c>
      <c r="J125" s="21">
        <f t="shared" si="33"/>
        <v>2.5000000000000001E-3</v>
      </c>
      <c r="K125" s="21">
        <f t="shared" si="33"/>
        <v>2.5000000000000001E-3</v>
      </c>
      <c r="L125" s="21">
        <f t="shared" si="33"/>
        <v>-2.5000000000000001E-3</v>
      </c>
      <c r="M125" s="21">
        <f t="shared" si="33"/>
        <v>-2.5000000000000001E-3</v>
      </c>
      <c r="N125" s="21">
        <f t="shared" si="33"/>
        <v>-2.5000000000000001E-3</v>
      </c>
      <c r="O125" s="21">
        <f t="shared" si="33"/>
        <v>-2.5000000000000001E-3</v>
      </c>
      <c r="P125" s="21">
        <f t="shared" si="33"/>
        <v>-2.5000000000000001E-3</v>
      </c>
      <c r="Q125" s="21">
        <f t="shared" si="33"/>
        <v>-0.10166666666666667</v>
      </c>
      <c r="R125" s="21">
        <f t="shared" si="33"/>
        <v>-1.6666666666666668E-3</v>
      </c>
      <c r="S125" s="21">
        <f t="shared" si="33"/>
        <v>-3.3333333333333335E-3</v>
      </c>
      <c r="T125" s="21">
        <f t="shared" si="33"/>
        <v>-1.6666666666666668E-3</v>
      </c>
      <c r="U125" s="21">
        <f t="shared" si="33"/>
        <v>0</v>
      </c>
      <c r="V125" s="21">
        <f t="shared" si="33"/>
        <v>0</v>
      </c>
      <c r="W125" s="21">
        <f t="shared" si="33"/>
        <v>0</v>
      </c>
    </row>
    <row r="126" spans="1:23" x14ac:dyDescent="0.2">
      <c r="A126" s="1" t="s">
        <v>34</v>
      </c>
      <c r="C126" s="21">
        <f t="shared" ref="C126:W126" si="34">C16/12+C36</f>
        <v>1.6666666666666666E-2</v>
      </c>
      <c r="D126" s="21">
        <f t="shared" si="34"/>
        <v>1.6666666666666666E-2</v>
      </c>
      <c r="E126" s="21">
        <f t="shared" si="34"/>
        <v>1.6666666666666666E-2</v>
      </c>
      <c r="F126" s="21">
        <f t="shared" si="34"/>
        <v>1.25E-3</v>
      </c>
      <c r="G126" s="21">
        <f t="shared" si="34"/>
        <v>-6.4170560747663558E-2</v>
      </c>
      <c r="H126" s="21">
        <f t="shared" si="34"/>
        <v>1.0833333333333334E-2</v>
      </c>
      <c r="I126" s="21">
        <f t="shared" si="34"/>
        <v>2.5000000000000001E-3</v>
      </c>
      <c r="J126" s="21">
        <f t="shared" si="34"/>
        <v>7.2500000000000009E-2</v>
      </c>
      <c r="K126" s="21">
        <f t="shared" si="34"/>
        <v>2.5000000000000001E-3</v>
      </c>
      <c r="L126" s="21">
        <f t="shared" si="34"/>
        <v>-0.21249999999999999</v>
      </c>
      <c r="M126" s="21">
        <f t="shared" si="34"/>
        <v>-2.5000000000000001E-3</v>
      </c>
      <c r="N126" s="21">
        <f t="shared" si="34"/>
        <v>-2.5000000000000001E-3</v>
      </c>
      <c r="O126" s="21">
        <f t="shared" si="34"/>
        <v>-2.5000000000000001E-3</v>
      </c>
      <c r="P126" s="21">
        <f t="shared" si="34"/>
        <v>0.1075</v>
      </c>
      <c r="Q126" s="21">
        <f t="shared" si="34"/>
        <v>-1.6666666666666668E-3</v>
      </c>
      <c r="R126" s="21">
        <f t="shared" si="34"/>
        <v>-1.6666666666666668E-3</v>
      </c>
      <c r="S126" s="21">
        <f t="shared" si="34"/>
        <v>-3.3333333333333335E-3</v>
      </c>
      <c r="T126" s="21">
        <f t="shared" si="34"/>
        <v>-1.6666666666666668E-3</v>
      </c>
      <c r="U126" s="21">
        <f t="shared" si="34"/>
        <v>0</v>
      </c>
      <c r="V126" s="21">
        <f t="shared" si="34"/>
        <v>0</v>
      </c>
      <c r="W126" s="21">
        <f t="shared" si="34"/>
        <v>0</v>
      </c>
    </row>
    <row r="127" spans="1:23" x14ac:dyDescent="0.2">
      <c r="A127" s="1" t="s">
        <v>35</v>
      </c>
      <c r="C127" s="21">
        <f t="shared" ref="C127:W127" si="35">C17/12+C37</f>
        <v>1.6666666666666666E-2</v>
      </c>
      <c r="D127" s="21">
        <f t="shared" si="35"/>
        <v>1.6666666666666666E-2</v>
      </c>
      <c r="E127" s="21">
        <f t="shared" si="35"/>
        <v>0.39666666666666667</v>
      </c>
      <c r="F127" s="21">
        <f t="shared" si="35"/>
        <v>1.25E-3</v>
      </c>
      <c r="G127" s="21">
        <f t="shared" si="35"/>
        <v>1.25E-3</v>
      </c>
      <c r="H127" s="21">
        <f t="shared" si="35"/>
        <v>1.0833333333333334E-2</v>
      </c>
      <c r="I127" s="21">
        <f t="shared" si="35"/>
        <v>2.5000000000000001E-3</v>
      </c>
      <c r="J127" s="21">
        <f t="shared" si="35"/>
        <v>2.5000000000000001E-3</v>
      </c>
      <c r="K127" s="21">
        <f t="shared" si="35"/>
        <v>2.5000000000000001E-3</v>
      </c>
      <c r="L127" s="21">
        <f t="shared" si="35"/>
        <v>-2.5000000000000001E-3</v>
      </c>
      <c r="M127" s="21">
        <f t="shared" si="35"/>
        <v>-0.28250000000000003</v>
      </c>
      <c r="N127" s="21">
        <f t="shared" si="35"/>
        <v>-2.5000000000000001E-3</v>
      </c>
      <c r="O127" s="21">
        <f t="shared" si="35"/>
        <v>-2.5000000000000001E-3</v>
      </c>
      <c r="P127" s="21">
        <f t="shared" si="35"/>
        <v>-0.1525</v>
      </c>
      <c r="Q127" s="21">
        <f t="shared" si="35"/>
        <v>-1.6666666666666668E-3</v>
      </c>
      <c r="R127" s="21">
        <f t="shared" si="35"/>
        <v>-1.6666666666666668E-3</v>
      </c>
      <c r="S127" s="21">
        <f t="shared" si="35"/>
        <v>-0.11333333333333333</v>
      </c>
      <c r="T127" s="21">
        <f t="shared" si="35"/>
        <v>-1.6666666666666668E-3</v>
      </c>
      <c r="U127" s="21">
        <f t="shared" si="35"/>
        <v>0</v>
      </c>
      <c r="V127" s="21">
        <f t="shared" si="35"/>
        <v>0</v>
      </c>
      <c r="W127" s="21">
        <f t="shared" si="35"/>
        <v>0</v>
      </c>
    </row>
    <row r="128" spans="1:23" x14ac:dyDescent="0.2">
      <c r="A128" s="1" t="s">
        <v>36</v>
      </c>
      <c r="C128" s="21">
        <f t="shared" ref="C128:W128" si="36">C18/12+C38</f>
        <v>1.6666666666666666E-2</v>
      </c>
      <c r="D128" s="21">
        <f t="shared" si="36"/>
        <v>1.6666666666666666E-2</v>
      </c>
      <c r="E128" s="21">
        <f t="shared" si="36"/>
        <v>-0.25869565217391294</v>
      </c>
      <c r="F128" s="21">
        <f t="shared" si="36"/>
        <v>1.25E-3</v>
      </c>
      <c r="G128" s="21">
        <f t="shared" si="36"/>
        <v>1.25E-3</v>
      </c>
      <c r="H128" s="21">
        <f t="shared" si="36"/>
        <v>1.0833333333333334E-2</v>
      </c>
      <c r="I128" s="21">
        <f t="shared" si="36"/>
        <v>2.5000000000000001E-3</v>
      </c>
      <c r="J128" s="21">
        <f t="shared" si="36"/>
        <v>0.2525</v>
      </c>
      <c r="K128" s="21">
        <f t="shared" si="36"/>
        <v>2.5000000000000001E-3</v>
      </c>
      <c r="L128" s="21">
        <f t="shared" si="36"/>
        <v>-2.5000000000000001E-3</v>
      </c>
      <c r="M128" s="21">
        <f t="shared" si="36"/>
        <v>-2.5000000000000001E-3</v>
      </c>
      <c r="N128" s="21">
        <f t="shared" si="36"/>
        <v>0.5475000000000001</v>
      </c>
      <c r="O128" s="21">
        <f t="shared" si="36"/>
        <v>-8.2500000000000004E-2</v>
      </c>
      <c r="P128" s="21">
        <f t="shared" si="36"/>
        <v>-1.6666666666666668E-3</v>
      </c>
      <c r="Q128" s="21">
        <f t="shared" si="36"/>
        <v>-1.6666666666666668E-3</v>
      </c>
      <c r="R128" s="21">
        <f t="shared" si="36"/>
        <v>0.18833333333333332</v>
      </c>
      <c r="S128" s="21">
        <f t="shared" si="36"/>
        <v>-3.3333333333333335E-3</v>
      </c>
      <c r="T128" s="21">
        <f t="shared" si="36"/>
        <v>-1.6666666666666668E-3</v>
      </c>
      <c r="U128" s="21">
        <f t="shared" si="36"/>
        <v>0</v>
      </c>
      <c r="V128" s="21">
        <f t="shared" si="36"/>
        <v>0</v>
      </c>
      <c r="W128" s="21">
        <f t="shared" si="36"/>
        <v>0</v>
      </c>
    </row>
    <row r="129" spans="1:23" x14ac:dyDescent="0.2">
      <c r="A129" s="1" t="s">
        <v>37</v>
      </c>
      <c r="C129" s="21">
        <f t="shared" ref="C129:W129" si="37">C19/12+C39</f>
        <v>1.6666666666666666E-2</v>
      </c>
      <c r="D129" s="21">
        <f t="shared" si="37"/>
        <v>0.41666666666666669</v>
      </c>
      <c r="E129" s="21">
        <f t="shared" si="37"/>
        <v>1.25E-3</v>
      </c>
      <c r="F129" s="21">
        <f t="shared" si="37"/>
        <v>1.25E-3</v>
      </c>
      <c r="G129" s="21">
        <f t="shared" si="37"/>
        <v>1.25E-3</v>
      </c>
      <c r="H129" s="21">
        <f t="shared" si="37"/>
        <v>1.0833333333333334E-2</v>
      </c>
      <c r="I129" s="21">
        <f t="shared" si="37"/>
        <v>2.5000000000000001E-3</v>
      </c>
      <c r="J129" s="21">
        <f t="shared" si="37"/>
        <v>-0.19749999999999995</v>
      </c>
      <c r="K129" s="21">
        <f t="shared" si="37"/>
        <v>0.40250000000000002</v>
      </c>
      <c r="L129" s="21">
        <f t="shared" si="37"/>
        <v>-2.5000000000000001E-3</v>
      </c>
      <c r="M129" s="21">
        <f t="shared" si="37"/>
        <v>-2.5000000000000001E-3</v>
      </c>
      <c r="N129" s="21">
        <f t="shared" si="37"/>
        <v>-0.2225</v>
      </c>
      <c r="O129" s="21">
        <f t="shared" si="37"/>
        <v>-2.5000000000000001E-3</v>
      </c>
      <c r="P129" s="21">
        <f t="shared" si="37"/>
        <v>-1.6666666666666668E-3</v>
      </c>
      <c r="Q129" s="21">
        <f t="shared" si="37"/>
        <v>-1.6666666666666668E-3</v>
      </c>
      <c r="R129" s="21">
        <f t="shared" si="37"/>
        <v>-3.3333333333333335E-3</v>
      </c>
      <c r="S129" s="21">
        <f t="shared" si="37"/>
        <v>-3.3333333333333335E-3</v>
      </c>
      <c r="T129" s="21">
        <f t="shared" si="37"/>
        <v>-1.6666666666666668E-3</v>
      </c>
      <c r="U129" s="21">
        <f t="shared" si="37"/>
        <v>0</v>
      </c>
      <c r="V129" s="21">
        <f t="shared" si="37"/>
        <v>0</v>
      </c>
      <c r="W129" s="21">
        <f t="shared" si="37"/>
        <v>0</v>
      </c>
    </row>
    <row r="130" spans="1:23" x14ac:dyDescent="0.2">
      <c r="A130" s="1" t="s">
        <v>38</v>
      </c>
      <c r="C130" s="21">
        <f t="shared" ref="C130:W130" si="38">C20/12+C40</f>
        <v>1.6666666666666666E-2</v>
      </c>
      <c r="D130" s="21">
        <f t="shared" si="38"/>
        <v>-0.26904761904761904</v>
      </c>
      <c r="E130" s="21">
        <f t="shared" si="38"/>
        <v>1.25E-3</v>
      </c>
      <c r="F130" s="21">
        <f t="shared" si="38"/>
        <v>1.25E-3</v>
      </c>
      <c r="G130" s="21">
        <f t="shared" si="38"/>
        <v>1.0833333333333334E-2</v>
      </c>
      <c r="H130" s="21">
        <f t="shared" si="38"/>
        <v>1.0833333333333334E-2</v>
      </c>
      <c r="I130" s="21">
        <f t="shared" si="38"/>
        <v>2.5000000000000001E-3</v>
      </c>
      <c r="J130" s="21">
        <f t="shared" si="38"/>
        <v>2.5000000000000001E-3</v>
      </c>
      <c r="K130" s="21">
        <f t="shared" si="38"/>
        <v>-2.5000000000000001E-3</v>
      </c>
      <c r="L130" s="21">
        <f t="shared" si="38"/>
        <v>-2.5000000000000001E-3</v>
      </c>
      <c r="M130" s="21">
        <f t="shared" si="38"/>
        <v>-2.5000000000000001E-3</v>
      </c>
      <c r="N130" s="21">
        <f t="shared" si="38"/>
        <v>-2.5000000000000001E-3</v>
      </c>
      <c r="O130" s="21">
        <f t="shared" si="38"/>
        <v>-2.5000000000000001E-3</v>
      </c>
      <c r="P130" s="21">
        <f t="shared" si="38"/>
        <v>-1.6666666666666668E-3</v>
      </c>
      <c r="Q130" s="21">
        <f t="shared" si="38"/>
        <v>0.27833333333333338</v>
      </c>
      <c r="R130" s="21">
        <f t="shared" si="38"/>
        <v>-3.3333333333333335E-3</v>
      </c>
      <c r="S130" s="21">
        <f t="shared" si="38"/>
        <v>-3.3333333333333335E-3</v>
      </c>
      <c r="T130" s="21">
        <f t="shared" si="38"/>
        <v>-1.6666666666666668E-3</v>
      </c>
      <c r="U130" s="21">
        <f t="shared" si="38"/>
        <v>0</v>
      </c>
      <c r="V130" s="21">
        <f t="shared" si="38"/>
        <v>0</v>
      </c>
      <c r="W130" s="21">
        <f t="shared" si="38"/>
        <v>0</v>
      </c>
    </row>
    <row r="131" spans="1:23" x14ac:dyDescent="0.2">
      <c r="A131" s="1" t="s">
        <v>39</v>
      </c>
      <c r="C131" s="21">
        <f t="shared" ref="C131:W131" si="39">C21/12+C41</f>
        <v>1.6666666666666666E-2</v>
      </c>
      <c r="D131" s="21">
        <f t="shared" si="39"/>
        <v>1.6666666666666666E-2</v>
      </c>
      <c r="E131" s="21">
        <f t="shared" si="39"/>
        <v>1.25E-3</v>
      </c>
      <c r="F131" s="21">
        <f t="shared" si="39"/>
        <v>1.25E-3</v>
      </c>
      <c r="G131" s="21">
        <f t="shared" si="39"/>
        <v>6.0833333333333336E-2</v>
      </c>
      <c r="H131" s="21">
        <f t="shared" si="39"/>
        <v>1.0833333333333334E-2</v>
      </c>
      <c r="I131" s="21">
        <f t="shared" si="39"/>
        <v>2.5000000000000001E-3</v>
      </c>
      <c r="J131" s="21">
        <f t="shared" si="39"/>
        <v>2.5000000000000001E-3</v>
      </c>
      <c r="K131" s="21">
        <f t="shared" si="39"/>
        <v>-0.2525</v>
      </c>
      <c r="L131" s="21">
        <f t="shared" si="39"/>
        <v>-0.14250000000000002</v>
      </c>
      <c r="M131" s="21">
        <f t="shared" si="39"/>
        <v>-2.5000000000000001E-3</v>
      </c>
      <c r="N131" s="21">
        <f t="shared" si="39"/>
        <v>-0.10250000000000001</v>
      </c>
      <c r="O131" s="21">
        <f t="shared" si="39"/>
        <v>-2.5000000000000001E-3</v>
      </c>
      <c r="P131" s="21">
        <f t="shared" si="39"/>
        <v>-1.6666666666666668E-3</v>
      </c>
      <c r="Q131" s="21">
        <f t="shared" si="39"/>
        <v>-1.6666666666666668E-3</v>
      </c>
      <c r="R131" s="21">
        <f t="shared" si="39"/>
        <v>-3.3333333333333335E-3</v>
      </c>
      <c r="S131" s="21">
        <f t="shared" si="39"/>
        <v>-3.3333333333333335E-3</v>
      </c>
      <c r="T131" s="21">
        <f t="shared" si="39"/>
        <v>-1.6666666666666668E-3</v>
      </c>
      <c r="U131" s="21">
        <f t="shared" si="39"/>
        <v>0</v>
      </c>
      <c r="V131" s="21">
        <f t="shared" si="39"/>
        <v>0</v>
      </c>
      <c r="W131" s="21">
        <f t="shared" si="39"/>
        <v>0</v>
      </c>
    </row>
    <row r="132" spans="1:23" x14ac:dyDescent="0.2">
      <c r="A132" s="1" t="s">
        <v>40</v>
      </c>
      <c r="C132" s="21">
        <f t="shared" ref="C132:W132" si="40">C22/12+C42</f>
        <v>9.6666666666666665E-2</v>
      </c>
      <c r="D132" s="21">
        <f t="shared" si="40"/>
        <v>1.6666666666666666E-2</v>
      </c>
      <c r="E132" s="21">
        <f t="shared" si="40"/>
        <v>-5.8749999999999997E-2</v>
      </c>
      <c r="F132" s="21">
        <f t="shared" si="40"/>
        <v>1.25E-3</v>
      </c>
      <c r="G132" s="21">
        <f t="shared" si="40"/>
        <v>1.0833333333333334E-2</v>
      </c>
      <c r="H132" s="21">
        <f t="shared" si="40"/>
        <v>1.0833333333333334E-2</v>
      </c>
      <c r="I132" s="21">
        <f t="shared" si="40"/>
        <v>2.5000000000000001E-3</v>
      </c>
      <c r="J132" s="21">
        <f t="shared" si="40"/>
        <v>2.5000000000000001E-3</v>
      </c>
      <c r="K132" s="21">
        <f t="shared" si="40"/>
        <v>-2.5000000000000001E-3</v>
      </c>
      <c r="L132" s="21">
        <f t="shared" si="40"/>
        <v>-2.5000000000000001E-3</v>
      </c>
      <c r="M132" s="21">
        <f t="shared" si="40"/>
        <v>-2.5000000000000001E-3</v>
      </c>
      <c r="N132" s="21">
        <f t="shared" si="40"/>
        <v>-0.17749999999999999</v>
      </c>
      <c r="O132" s="21">
        <f t="shared" si="40"/>
        <v>-2.5000000000000001E-3</v>
      </c>
      <c r="P132" s="21">
        <f t="shared" si="40"/>
        <v>-1.6666666666666668E-3</v>
      </c>
      <c r="Q132" s="21">
        <f t="shared" si="40"/>
        <v>-1.6666666666666668E-3</v>
      </c>
      <c r="R132" s="21">
        <f t="shared" si="40"/>
        <v>-3.3333333333333335E-3</v>
      </c>
      <c r="S132" s="21">
        <f t="shared" si="40"/>
        <v>-3.3333333333333335E-3</v>
      </c>
      <c r="T132" s="21">
        <f t="shared" si="40"/>
        <v>-1.6666666666666668E-3</v>
      </c>
      <c r="U132" s="21">
        <f t="shared" si="40"/>
        <v>0</v>
      </c>
      <c r="V132" s="21">
        <f t="shared" si="40"/>
        <v>0</v>
      </c>
      <c r="W132" s="21">
        <f t="shared" si="40"/>
        <v>0</v>
      </c>
    </row>
    <row r="139" spans="1:23" ht="12.75" x14ac:dyDescent="0.2">
      <c r="C139" s="24" t="s">
        <v>51</v>
      </c>
    </row>
    <row r="140" spans="1:23" x14ac:dyDescent="0.2">
      <c r="C140" s="15">
        <f>C$10</f>
        <v>2000</v>
      </c>
      <c r="D140" s="15">
        <f t="shared" ref="D140:W140" si="41">D$10</f>
        <v>2001</v>
      </c>
      <c r="E140" s="15">
        <f t="shared" si="41"/>
        <v>2002</v>
      </c>
      <c r="F140" s="15">
        <f t="shared" si="41"/>
        <v>2003</v>
      </c>
      <c r="G140" s="15">
        <f t="shared" si="41"/>
        <v>2004</v>
      </c>
      <c r="H140" s="15">
        <f t="shared" si="41"/>
        <v>2005</v>
      </c>
      <c r="I140" s="15">
        <f t="shared" si="41"/>
        <v>2006</v>
      </c>
      <c r="J140" s="15">
        <f t="shared" si="41"/>
        <v>2007</v>
      </c>
      <c r="K140" s="15">
        <f t="shared" si="41"/>
        <v>2008</v>
      </c>
      <c r="L140" s="15">
        <f t="shared" si="41"/>
        <v>2009</v>
      </c>
      <c r="M140" s="15">
        <f t="shared" si="41"/>
        <v>2010</v>
      </c>
      <c r="N140" s="15">
        <f t="shared" si="41"/>
        <v>2011</v>
      </c>
      <c r="O140" s="15">
        <f t="shared" si="41"/>
        <v>2012</v>
      </c>
      <c r="P140" s="15">
        <f t="shared" si="41"/>
        <v>2013</v>
      </c>
      <c r="Q140" s="15">
        <f t="shared" si="41"/>
        <v>2014</v>
      </c>
      <c r="R140" s="15">
        <f t="shared" si="41"/>
        <v>2015</v>
      </c>
      <c r="S140" s="15">
        <f t="shared" si="41"/>
        <v>2016</v>
      </c>
      <c r="T140" s="15">
        <f t="shared" si="41"/>
        <v>2017</v>
      </c>
      <c r="U140" s="15">
        <f t="shared" si="41"/>
        <v>2018</v>
      </c>
      <c r="V140" s="15">
        <f t="shared" si="41"/>
        <v>2019</v>
      </c>
      <c r="W140" s="15">
        <f t="shared" si="41"/>
        <v>2020</v>
      </c>
    </row>
    <row r="141" spans="1:23" x14ac:dyDescent="0.2">
      <c r="A141" s="1" t="s">
        <v>29</v>
      </c>
      <c r="C141" s="21">
        <f>C121</f>
        <v>1.6666666666666666E-2</v>
      </c>
      <c r="D141" s="21">
        <f t="shared" ref="D141:W141" si="42">D121</f>
        <v>1.6666666666666666E-2</v>
      </c>
      <c r="E141" s="21">
        <f t="shared" si="42"/>
        <v>1.6666666666666666E-2</v>
      </c>
      <c r="F141" s="21">
        <f t="shared" si="42"/>
        <v>1.25E-3</v>
      </c>
      <c r="G141" s="21">
        <f t="shared" si="42"/>
        <v>7.1250000000000008E-2</v>
      </c>
      <c r="H141" s="21">
        <f t="shared" si="42"/>
        <v>1.0833333333333334E-2</v>
      </c>
      <c r="I141" s="21">
        <f t="shared" si="42"/>
        <v>1.0833333333333334E-2</v>
      </c>
      <c r="J141" s="21">
        <f t="shared" si="42"/>
        <v>2.5000000000000001E-3</v>
      </c>
      <c r="K141" s="21">
        <f t="shared" si="42"/>
        <v>0.1125</v>
      </c>
      <c r="L141" s="21">
        <f t="shared" si="42"/>
        <v>-2.5000000000000001E-3</v>
      </c>
      <c r="M141" s="21">
        <f t="shared" si="42"/>
        <v>-2.5000000000000001E-3</v>
      </c>
      <c r="N141" s="21">
        <f t="shared" si="42"/>
        <v>-2.5000000000000001E-3</v>
      </c>
      <c r="O141" s="21">
        <f t="shared" si="42"/>
        <v>-2.5000000000000001E-3</v>
      </c>
      <c r="P141" s="21">
        <f t="shared" si="42"/>
        <v>-2.5000000000000001E-3</v>
      </c>
      <c r="Q141" s="21">
        <f t="shared" si="42"/>
        <v>-1.6666666666666668E-3</v>
      </c>
      <c r="R141" s="21">
        <f t="shared" si="42"/>
        <v>-1.6666666666666668E-3</v>
      </c>
      <c r="S141" s="21">
        <f t="shared" si="42"/>
        <v>0.14666666666666667</v>
      </c>
      <c r="T141" s="21">
        <f t="shared" si="42"/>
        <v>-1.6666666666666668E-3</v>
      </c>
      <c r="U141" s="21">
        <f t="shared" si="42"/>
        <v>0</v>
      </c>
      <c r="V141" s="21">
        <f t="shared" si="42"/>
        <v>0</v>
      </c>
      <c r="W141" s="21">
        <f t="shared" si="42"/>
        <v>0</v>
      </c>
    </row>
    <row r="142" spans="1:23" x14ac:dyDescent="0.2">
      <c r="A142" s="1" t="s">
        <v>30</v>
      </c>
      <c r="C142" s="21">
        <f>(1+C141)*(1+C122)-1</f>
        <v>3.3611111111111036E-2</v>
      </c>
      <c r="D142" s="21">
        <f t="shared" ref="D142:W152" si="43">(1+D141)*(1+D122)-1</f>
        <v>3.3611111111111036E-2</v>
      </c>
      <c r="E142" s="21">
        <f t="shared" si="43"/>
        <v>3.3611111111111036E-2</v>
      </c>
      <c r="F142" s="21">
        <f t="shared" si="43"/>
        <v>2.5015624999999986E-3</v>
      </c>
      <c r="G142" s="21">
        <f t="shared" si="43"/>
        <v>7.2589062500000079E-2</v>
      </c>
      <c r="H142" s="21">
        <f t="shared" si="43"/>
        <v>2.1784027777777659E-2</v>
      </c>
      <c r="I142" s="21">
        <f t="shared" si="43"/>
        <v>2.1784027777777659E-2</v>
      </c>
      <c r="J142" s="21">
        <f t="shared" si="43"/>
        <v>6.5156250000000027E-2</v>
      </c>
      <c r="K142" s="21">
        <f t="shared" si="43"/>
        <v>0.11528125</v>
      </c>
      <c r="L142" s="21">
        <f t="shared" si="43"/>
        <v>-4.993749999999908E-3</v>
      </c>
      <c r="M142" s="21">
        <f t="shared" si="43"/>
        <v>-4.993749999999908E-3</v>
      </c>
      <c r="N142" s="21">
        <f t="shared" si="43"/>
        <v>-4.993749999999908E-3</v>
      </c>
      <c r="O142" s="21">
        <f t="shared" si="43"/>
        <v>-4.993749999999908E-3</v>
      </c>
      <c r="P142" s="21">
        <f t="shared" si="43"/>
        <v>-4.993749999999908E-3</v>
      </c>
      <c r="Q142" s="21">
        <f t="shared" si="43"/>
        <v>6.6552777777777683E-2</v>
      </c>
      <c r="R142" s="21">
        <f t="shared" si="43"/>
        <v>-7.3213888888888912E-2</v>
      </c>
      <c r="S142" s="21">
        <f t="shared" si="43"/>
        <v>0.14284444444444455</v>
      </c>
      <c r="T142" s="21">
        <f t="shared" si="43"/>
        <v>-3.3305555555556143E-3</v>
      </c>
      <c r="U142" s="21">
        <f t="shared" si="43"/>
        <v>0</v>
      </c>
      <c r="V142" s="21">
        <f t="shared" si="43"/>
        <v>0</v>
      </c>
      <c r="W142" s="21">
        <f t="shared" si="43"/>
        <v>0</v>
      </c>
    </row>
    <row r="143" spans="1:23" x14ac:dyDescent="0.2">
      <c r="A143" s="1" t="s">
        <v>31</v>
      </c>
      <c r="C143" s="21">
        <f t="shared" ref="C143:C152" si="44">(1+C142)*(1+C123)-1</f>
        <v>5.0837962962962724E-2</v>
      </c>
      <c r="D143" s="21">
        <f t="shared" si="43"/>
        <v>5.0837962962962724E-2</v>
      </c>
      <c r="E143" s="21">
        <f t="shared" si="43"/>
        <v>5.0837962962962724E-2</v>
      </c>
      <c r="F143" s="21">
        <f t="shared" si="43"/>
        <v>3.7546894531250707E-3</v>
      </c>
      <c r="G143" s="21">
        <f t="shared" si="43"/>
        <v>7.3929798828125115E-2</v>
      </c>
      <c r="H143" s="21">
        <f t="shared" si="43"/>
        <v>3.2853354745370211E-2</v>
      </c>
      <c r="I143" s="21">
        <f t="shared" si="43"/>
        <v>3.2853354745370211E-2</v>
      </c>
      <c r="J143" s="21">
        <f t="shared" si="43"/>
        <v>6.7819140624999941E-2</v>
      </c>
      <c r="K143" s="21">
        <f t="shared" si="43"/>
        <v>0.11806945312499995</v>
      </c>
      <c r="L143" s="21">
        <f t="shared" si="43"/>
        <v>-7.4812656249998444E-3</v>
      </c>
      <c r="M143" s="21">
        <f t="shared" si="43"/>
        <v>-7.4812656249998444E-3</v>
      </c>
      <c r="N143" s="21">
        <f t="shared" si="43"/>
        <v>-7.4812656249998444E-3</v>
      </c>
      <c r="O143" s="21">
        <f t="shared" si="43"/>
        <v>-7.4812656249998444E-3</v>
      </c>
      <c r="P143" s="21">
        <f t="shared" si="43"/>
        <v>-7.4812656249998444E-3</v>
      </c>
      <c r="Q143" s="21">
        <f t="shared" si="43"/>
        <v>6.4775189814814782E-2</v>
      </c>
      <c r="R143" s="21">
        <f t="shared" si="43"/>
        <v>-7.4758532407407485E-2</v>
      </c>
      <c r="S143" s="21">
        <f t="shared" si="43"/>
        <v>-1.0031703703703432E-2</v>
      </c>
      <c r="T143" s="21">
        <f t="shared" si="43"/>
        <v>-4.9916712962964072E-3</v>
      </c>
      <c r="U143" s="21">
        <f t="shared" si="43"/>
        <v>0</v>
      </c>
      <c r="V143" s="21">
        <f t="shared" si="43"/>
        <v>0</v>
      </c>
      <c r="W143" s="21">
        <f t="shared" si="43"/>
        <v>0</v>
      </c>
    </row>
    <row r="144" spans="1:23" x14ac:dyDescent="0.2">
      <c r="A144" s="1" t="s">
        <v>32</v>
      </c>
      <c r="C144" s="21">
        <f t="shared" si="44"/>
        <v>6.8351929012345325E-2</v>
      </c>
      <c r="D144" s="21">
        <f t="shared" si="43"/>
        <v>6.8351929012345325E-2</v>
      </c>
      <c r="E144" s="21">
        <f t="shared" si="43"/>
        <v>6.8351929012345325E-2</v>
      </c>
      <c r="F144" s="21">
        <f t="shared" si="43"/>
        <v>5.0093828149413433E-3</v>
      </c>
      <c r="G144" s="21">
        <f t="shared" si="43"/>
        <v>7.5272211076660156E-2</v>
      </c>
      <c r="H144" s="21">
        <f t="shared" si="43"/>
        <v>4.404259942177835E-2</v>
      </c>
      <c r="I144" s="21">
        <f t="shared" si="43"/>
        <v>3.5435488132233628E-2</v>
      </c>
      <c r="J144" s="21">
        <f t="shared" si="43"/>
        <v>7.0488688476562311E-2</v>
      </c>
      <c r="K144" s="21">
        <f t="shared" si="43"/>
        <v>0.1208646267578124</v>
      </c>
      <c r="L144" s="21">
        <f t="shared" si="43"/>
        <v>-9.9625624609372965E-3</v>
      </c>
      <c r="M144" s="21">
        <f t="shared" si="43"/>
        <v>0.30764343253906268</v>
      </c>
      <c r="N144" s="21">
        <f t="shared" si="43"/>
        <v>-0.11913962324218741</v>
      </c>
      <c r="O144" s="21">
        <f t="shared" si="43"/>
        <v>-9.9625624609372965E-3</v>
      </c>
      <c r="P144" s="21">
        <f t="shared" si="43"/>
        <v>-9.9625624609372965E-3</v>
      </c>
      <c r="Q144" s="21">
        <f t="shared" si="43"/>
        <v>6.3000564498456813E-2</v>
      </c>
      <c r="R144" s="21">
        <f t="shared" si="43"/>
        <v>-7.6300601520061795E-2</v>
      </c>
      <c r="S144" s="21">
        <f t="shared" si="43"/>
        <v>-1.3331598024691083E-2</v>
      </c>
      <c r="T144" s="21">
        <f t="shared" si="43"/>
        <v>-6.6500185108026022E-3</v>
      </c>
      <c r="U144" s="21">
        <f t="shared" si="43"/>
        <v>0</v>
      </c>
      <c r="V144" s="21">
        <f t="shared" si="43"/>
        <v>0</v>
      </c>
      <c r="W144" s="21">
        <f t="shared" si="43"/>
        <v>0</v>
      </c>
    </row>
    <row r="145" spans="1:23" x14ac:dyDescent="0.2">
      <c r="A145" s="1" t="s">
        <v>33</v>
      </c>
      <c r="C145" s="21">
        <f t="shared" si="44"/>
        <v>-4.2044436985597011E-2</v>
      </c>
      <c r="D145" s="21">
        <f t="shared" si="43"/>
        <v>-2.0677398405350211E-2</v>
      </c>
      <c r="E145" s="21">
        <f t="shared" si="43"/>
        <v>8.6157794495884454E-2</v>
      </c>
      <c r="F145" s="21">
        <f t="shared" si="43"/>
        <v>6.2656445434599028E-3</v>
      </c>
      <c r="G145" s="21">
        <f t="shared" si="43"/>
        <v>7.6616301340505899E-2</v>
      </c>
      <c r="H145" s="21">
        <f t="shared" si="43"/>
        <v>5.5353060915514174E-2</v>
      </c>
      <c r="I145" s="21">
        <f t="shared" si="43"/>
        <v>3.8024076852564148E-2</v>
      </c>
      <c r="J145" s="21">
        <f t="shared" si="43"/>
        <v>7.3164910197753619E-2</v>
      </c>
      <c r="K145" s="21">
        <f t="shared" si="43"/>
        <v>0.1236667883247069</v>
      </c>
      <c r="L145" s="21">
        <f t="shared" si="43"/>
        <v>-1.2437656054784862E-2</v>
      </c>
      <c r="M145" s="21">
        <f t="shared" si="43"/>
        <v>0.30437432395771502</v>
      </c>
      <c r="N145" s="21">
        <f t="shared" si="43"/>
        <v>-0.12134177418408187</v>
      </c>
      <c r="O145" s="21">
        <f t="shared" si="43"/>
        <v>-1.2437656054784862E-2</v>
      </c>
      <c r="P145" s="21">
        <f t="shared" si="43"/>
        <v>-1.2437656054784862E-2</v>
      </c>
      <c r="Q145" s="21">
        <f t="shared" si="43"/>
        <v>-4.5071159558886298E-2</v>
      </c>
      <c r="R145" s="21">
        <f t="shared" si="43"/>
        <v>-7.7840100517528432E-2</v>
      </c>
      <c r="S145" s="21">
        <f t="shared" si="43"/>
        <v>-1.662049269794208E-2</v>
      </c>
      <c r="T145" s="21">
        <f t="shared" si="43"/>
        <v>-8.3056018132846576E-3</v>
      </c>
      <c r="U145" s="21">
        <f t="shared" si="43"/>
        <v>0</v>
      </c>
      <c r="V145" s="21">
        <f t="shared" si="43"/>
        <v>0</v>
      </c>
      <c r="W145" s="21">
        <f t="shared" si="43"/>
        <v>0</v>
      </c>
    </row>
    <row r="146" spans="1:23" x14ac:dyDescent="0.2">
      <c r="A146" s="1" t="s">
        <v>34</v>
      </c>
      <c r="C146" s="21">
        <f t="shared" si="44"/>
        <v>-2.6078510935357069E-2</v>
      </c>
      <c r="D146" s="21">
        <f t="shared" si="43"/>
        <v>-4.3553550454394907E-3</v>
      </c>
      <c r="E146" s="21">
        <f t="shared" si="43"/>
        <v>0.10426042440414918</v>
      </c>
      <c r="F146" s="21">
        <f t="shared" si="43"/>
        <v>7.5234765991392116E-3</v>
      </c>
      <c r="G146" s="21">
        <f t="shared" si="43"/>
        <v>7.5292295734101788E-3</v>
      </c>
      <c r="H146" s="21">
        <f t="shared" si="43"/>
        <v>6.6786052408765562E-2</v>
      </c>
      <c r="I146" s="21">
        <f t="shared" si="43"/>
        <v>4.0619137044695552E-2</v>
      </c>
      <c r="J146" s="21">
        <f t="shared" si="43"/>
        <v>0.15096936618709078</v>
      </c>
      <c r="K146" s="21">
        <f t="shared" si="43"/>
        <v>0.12647595529551858</v>
      </c>
      <c r="L146" s="21">
        <f t="shared" si="43"/>
        <v>-0.22229465414314309</v>
      </c>
      <c r="M146" s="21">
        <f t="shared" si="43"/>
        <v>0.30111338814782074</v>
      </c>
      <c r="N146" s="21">
        <f t="shared" si="43"/>
        <v>-0.12353841974862168</v>
      </c>
      <c r="O146" s="21">
        <f t="shared" si="43"/>
        <v>-1.4906561914647898E-2</v>
      </c>
      <c r="P146" s="21">
        <f t="shared" si="43"/>
        <v>9.3725295919325768E-2</v>
      </c>
      <c r="Q146" s="21">
        <f t="shared" si="43"/>
        <v>-4.6662707626288213E-2</v>
      </c>
      <c r="R146" s="21">
        <f t="shared" si="43"/>
        <v>-7.9377033683332598E-2</v>
      </c>
      <c r="S146" s="21">
        <f t="shared" si="43"/>
        <v>-1.9898424388948954E-2</v>
      </c>
      <c r="T146" s="21">
        <f t="shared" si="43"/>
        <v>-9.9584258102625167E-3</v>
      </c>
      <c r="U146" s="21">
        <f t="shared" si="43"/>
        <v>0</v>
      </c>
      <c r="V146" s="21">
        <f t="shared" si="43"/>
        <v>0</v>
      </c>
      <c r="W146" s="21">
        <f t="shared" si="43"/>
        <v>0</v>
      </c>
    </row>
    <row r="147" spans="1:23" x14ac:dyDescent="0.2">
      <c r="A147" s="1" t="s">
        <v>35</v>
      </c>
      <c r="C147" s="21">
        <f t="shared" si="44"/>
        <v>-9.8464861176130736E-3</v>
      </c>
      <c r="D147" s="21">
        <f t="shared" si="43"/>
        <v>1.2238722370469857E-2</v>
      </c>
      <c r="E147" s="21">
        <f t="shared" si="43"/>
        <v>0.54228372608446174</v>
      </c>
      <c r="F147" s="21">
        <f t="shared" si="43"/>
        <v>8.7828809448882161E-3</v>
      </c>
      <c r="G147" s="21">
        <f t="shared" si="43"/>
        <v>8.7886411103768047E-3</v>
      </c>
      <c r="H147" s="21">
        <f t="shared" si="43"/>
        <v>7.8342901309860435E-2</v>
      </c>
      <c r="I147" s="21">
        <f t="shared" si="43"/>
        <v>4.3220684887307126E-2</v>
      </c>
      <c r="J147" s="21">
        <f t="shared" si="43"/>
        <v>0.15384678960255838</v>
      </c>
      <c r="K147" s="21">
        <f t="shared" si="43"/>
        <v>0.12929214518375742</v>
      </c>
      <c r="L147" s="21">
        <f t="shared" si="43"/>
        <v>-0.22423891750778524</v>
      </c>
      <c r="M147" s="21">
        <f t="shared" si="43"/>
        <v>-6.6451144003938589E-2</v>
      </c>
      <c r="N147" s="21">
        <f t="shared" si="43"/>
        <v>-0.12572957369925009</v>
      </c>
      <c r="O147" s="21">
        <f t="shared" si="43"/>
        <v>-1.7369295509861216E-2</v>
      </c>
      <c r="P147" s="21">
        <f t="shared" si="43"/>
        <v>-7.30678117083714E-2</v>
      </c>
      <c r="Q147" s="21">
        <f t="shared" si="43"/>
        <v>-4.825160311357779E-2</v>
      </c>
      <c r="R147" s="21">
        <f t="shared" si="43"/>
        <v>-8.0911405293860428E-2</v>
      </c>
      <c r="S147" s="21">
        <f t="shared" si="43"/>
        <v>-0.13097660295820135</v>
      </c>
      <c r="T147" s="21">
        <f t="shared" si="43"/>
        <v>-1.160849510057882E-2</v>
      </c>
      <c r="U147" s="21">
        <f t="shared" si="43"/>
        <v>0</v>
      </c>
      <c r="V147" s="21">
        <f t="shared" si="43"/>
        <v>0</v>
      </c>
      <c r="W147" s="21">
        <f t="shared" si="43"/>
        <v>0</v>
      </c>
    </row>
    <row r="148" spans="1:23" x14ac:dyDescent="0.2">
      <c r="A148" s="1" t="s">
        <v>36</v>
      </c>
      <c r="C148" s="21">
        <f t="shared" si="44"/>
        <v>6.6560724470932087E-3</v>
      </c>
      <c r="D148" s="21">
        <f t="shared" si="43"/>
        <v>2.9109367743310965E-2</v>
      </c>
      <c r="E148" s="21">
        <f t="shared" si="43"/>
        <v>0.14330163172782928</v>
      </c>
      <c r="F148" s="21">
        <f t="shared" si="43"/>
        <v>1.0043859546069234E-2</v>
      </c>
      <c r="G148" s="21">
        <f t="shared" si="43"/>
        <v>1.0049626911764697E-2</v>
      </c>
      <c r="H148" s="21">
        <f t="shared" si="43"/>
        <v>9.0024949407383925E-2</v>
      </c>
      <c r="I148" s="21">
        <f t="shared" si="43"/>
        <v>4.5828736599525355E-2</v>
      </c>
      <c r="J148" s="21">
        <f t="shared" si="43"/>
        <v>0.44519310397720435</v>
      </c>
      <c r="K148" s="21">
        <f t="shared" si="43"/>
        <v>0.13211537554671682</v>
      </c>
      <c r="L148" s="21">
        <f t="shared" si="43"/>
        <v>-0.22617832021401574</v>
      </c>
      <c r="M148" s="21">
        <f t="shared" si="43"/>
        <v>-6.8785016143928734E-2</v>
      </c>
      <c r="N148" s="21">
        <f t="shared" si="43"/>
        <v>0.35293348470041064</v>
      </c>
      <c r="O148" s="21">
        <f t="shared" si="43"/>
        <v>-9.843632863029772E-2</v>
      </c>
      <c r="P148" s="21">
        <f t="shared" si="43"/>
        <v>-7.4612698688857448E-2</v>
      </c>
      <c r="Q148" s="21">
        <f t="shared" si="43"/>
        <v>-4.9837850441721843E-2</v>
      </c>
      <c r="R148" s="21">
        <f t="shared" si="43"/>
        <v>9.2183613375795836E-2</v>
      </c>
      <c r="S148" s="21">
        <f t="shared" si="43"/>
        <v>-0.13387334761500735</v>
      </c>
      <c r="T148" s="21">
        <f t="shared" si="43"/>
        <v>-1.3255814275411226E-2</v>
      </c>
      <c r="U148" s="21">
        <f t="shared" si="43"/>
        <v>0</v>
      </c>
      <c r="V148" s="21">
        <f t="shared" si="43"/>
        <v>0</v>
      </c>
      <c r="W148" s="21">
        <f t="shared" si="43"/>
        <v>0</v>
      </c>
    </row>
    <row r="149" spans="1:23" x14ac:dyDescent="0.2">
      <c r="A149" s="1" t="s">
        <v>37</v>
      </c>
      <c r="C149" s="21">
        <f t="shared" si="44"/>
        <v>2.3433673654544629E-2</v>
      </c>
      <c r="D149" s="21">
        <f t="shared" si="43"/>
        <v>0.45790493763635731</v>
      </c>
      <c r="E149" s="21">
        <f t="shared" si="43"/>
        <v>0.14473075876748909</v>
      </c>
      <c r="F149" s="21">
        <f t="shared" si="43"/>
        <v>1.1306414370501727E-2</v>
      </c>
      <c r="G149" s="21">
        <f t="shared" si="43"/>
        <v>1.1312188945404422E-2</v>
      </c>
      <c r="H149" s="21">
        <f t="shared" si="43"/>
        <v>0.10183355302596375</v>
      </c>
      <c r="I149" s="21">
        <f t="shared" si="43"/>
        <v>4.8443308441024069E-2</v>
      </c>
      <c r="J149" s="21">
        <f t="shared" si="43"/>
        <v>0.15976746594170654</v>
      </c>
      <c r="K149" s="21">
        <f t="shared" si="43"/>
        <v>0.5877918142042704</v>
      </c>
      <c r="L149" s="21">
        <f t="shared" si="43"/>
        <v>-0.2281128744134806</v>
      </c>
      <c r="M149" s="21">
        <f t="shared" si="43"/>
        <v>-7.1113053603568899E-2</v>
      </c>
      <c r="N149" s="21">
        <f t="shared" si="43"/>
        <v>5.1905784354569162E-2</v>
      </c>
      <c r="O149" s="21">
        <f t="shared" si="43"/>
        <v>-0.10069023780872188</v>
      </c>
      <c r="P149" s="21">
        <f t="shared" si="43"/>
        <v>-7.6155010857709371E-2</v>
      </c>
      <c r="Q149" s="21">
        <f t="shared" si="43"/>
        <v>-5.1421454024318969E-2</v>
      </c>
      <c r="R149" s="21">
        <f t="shared" si="43"/>
        <v>8.8543001331209847E-2</v>
      </c>
      <c r="S149" s="21">
        <f t="shared" si="43"/>
        <v>-0.13676043645629066</v>
      </c>
      <c r="T149" s="21">
        <f t="shared" si="43"/>
        <v>-1.4900387918285629E-2</v>
      </c>
      <c r="U149" s="21">
        <f t="shared" si="43"/>
        <v>0</v>
      </c>
      <c r="V149" s="21">
        <f t="shared" si="43"/>
        <v>0</v>
      </c>
      <c r="W149" s="21">
        <f t="shared" si="43"/>
        <v>0</v>
      </c>
    </row>
    <row r="150" spans="1:23" x14ac:dyDescent="0.2">
      <c r="A150" s="1" t="s">
        <v>38</v>
      </c>
      <c r="C150" s="21">
        <f t="shared" si="44"/>
        <v>4.0490901548786873E-2</v>
      </c>
      <c r="D150" s="21">
        <f t="shared" si="43"/>
        <v>6.5659085367527847E-2</v>
      </c>
      <c r="E150" s="21">
        <f t="shared" si="43"/>
        <v>0.14616167221594845</v>
      </c>
      <c r="F150" s="21">
        <f t="shared" si="43"/>
        <v>1.2570547388464748E-2</v>
      </c>
      <c r="G150" s="21">
        <f t="shared" si="43"/>
        <v>2.2268070992312872E-2</v>
      </c>
      <c r="H150" s="21">
        <f t="shared" si="43"/>
        <v>0.11377008318374493</v>
      </c>
      <c r="I150" s="21">
        <f t="shared" si="43"/>
        <v>5.1064416712126581E-2</v>
      </c>
      <c r="J150" s="21">
        <f t="shared" si="43"/>
        <v>0.16266688460656065</v>
      </c>
      <c r="K150" s="21">
        <f t="shared" si="43"/>
        <v>0.58382233466875988</v>
      </c>
      <c r="L150" s="21">
        <f t="shared" si="43"/>
        <v>-0.23004259222744683</v>
      </c>
      <c r="M150" s="21">
        <f t="shared" si="43"/>
        <v>-7.3435270969559929E-2</v>
      </c>
      <c r="N150" s="21">
        <f t="shared" si="43"/>
        <v>4.9276019893682799E-2</v>
      </c>
      <c r="O150" s="21">
        <f t="shared" si="43"/>
        <v>-0.10293851221420003</v>
      </c>
      <c r="P150" s="21">
        <f t="shared" si="43"/>
        <v>-7.7694752506279885E-2</v>
      </c>
      <c r="Q150" s="21">
        <f t="shared" si="43"/>
        <v>0.21259957460557888</v>
      </c>
      <c r="R150" s="21">
        <f t="shared" si="43"/>
        <v>8.4914524660105961E-2</v>
      </c>
      <c r="S150" s="21">
        <f t="shared" si="43"/>
        <v>-0.13963790166810297</v>
      </c>
      <c r="T150" s="21">
        <f t="shared" si="43"/>
        <v>-1.6542220605088476E-2</v>
      </c>
      <c r="U150" s="21">
        <f t="shared" si="43"/>
        <v>0</v>
      </c>
      <c r="V150" s="21">
        <f t="shared" si="43"/>
        <v>0</v>
      </c>
      <c r="W150" s="21">
        <f t="shared" si="43"/>
        <v>0</v>
      </c>
    </row>
    <row r="151" spans="1:23" x14ac:dyDescent="0.2">
      <c r="A151" s="1" t="s">
        <v>39</v>
      </c>
      <c r="C151" s="21">
        <f t="shared" si="44"/>
        <v>5.7832416574600032E-2</v>
      </c>
      <c r="D151" s="21">
        <f t="shared" si="43"/>
        <v>8.3420070123653156E-2</v>
      </c>
      <c r="E151" s="21">
        <f t="shared" si="43"/>
        <v>0.14759437430621825</v>
      </c>
      <c r="F151" s="21">
        <f t="shared" si="43"/>
        <v>1.3836260572700265E-2</v>
      </c>
      <c r="G151" s="21">
        <f t="shared" si="43"/>
        <v>8.4456045311011918E-2</v>
      </c>
      <c r="H151" s="21">
        <f t="shared" si="43"/>
        <v>0.12583592575156866</v>
      </c>
      <c r="I151" s="21">
        <f t="shared" si="43"/>
        <v>5.3692077753906942E-2</v>
      </c>
      <c r="J151" s="21">
        <f t="shared" si="43"/>
        <v>0.16557355181807698</v>
      </c>
      <c r="K151" s="21">
        <f t="shared" si="43"/>
        <v>0.18390719516489806</v>
      </c>
      <c r="L151" s="21">
        <f t="shared" si="43"/>
        <v>-0.33976152283503569</v>
      </c>
      <c r="M151" s="21">
        <f t="shared" si="43"/>
        <v>-7.5751682792135955E-2</v>
      </c>
      <c r="N151" s="21">
        <f t="shared" si="43"/>
        <v>-5.8274772145419762E-2</v>
      </c>
      <c r="O151" s="21">
        <f t="shared" si="43"/>
        <v>-0.10518116593366444</v>
      </c>
      <c r="P151" s="21">
        <f t="shared" si="43"/>
        <v>-7.9231927918769429E-2</v>
      </c>
      <c r="Q151" s="21">
        <f t="shared" si="43"/>
        <v>0.21057857531456947</v>
      </c>
      <c r="R151" s="21">
        <f t="shared" si="43"/>
        <v>8.1298142911238935E-2</v>
      </c>
      <c r="S151" s="21">
        <f t="shared" si="43"/>
        <v>-0.14250577532920927</v>
      </c>
      <c r="T151" s="21">
        <f t="shared" si="43"/>
        <v>-1.818131690407998E-2</v>
      </c>
      <c r="U151" s="21">
        <f t="shared" si="43"/>
        <v>0</v>
      </c>
      <c r="V151" s="21">
        <f t="shared" si="43"/>
        <v>0</v>
      </c>
      <c r="W151" s="21">
        <f t="shared" si="43"/>
        <v>0</v>
      </c>
    </row>
    <row r="152" spans="1:23" x14ac:dyDescent="0.2">
      <c r="A152" s="1" t="s">
        <v>40</v>
      </c>
      <c r="C152" s="21">
        <f t="shared" si="44"/>
        <v>0.16008955017681137</v>
      </c>
      <c r="D152" s="21">
        <f t="shared" si="43"/>
        <v>0.10147707129238071</v>
      </c>
      <c r="E152" s="21">
        <f t="shared" si="43"/>
        <v>8.0173204815727983E-2</v>
      </c>
      <c r="F152" s="21">
        <f t="shared" si="43"/>
        <v>1.5103555898416055E-2</v>
      </c>
      <c r="G152" s="21">
        <f t="shared" si="43"/>
        <v>9.6204319135214433E-2</v>
      </c>
      <c r="H152" s="21">
        <f t="shared" si="43"/>
        <v>0.13803248161387716</v>
      </c>
      <c r="I152" s="21">
        <f t="shared" si="43"/>
        <v>5.6326307948291632E-2</v>
      </c>
      <c r="J152" s="21">
        <f t="shared" si="43"/>
        <v>0.16848748569762217</v>
      </c>
      <c r="K152" s="21">
        <f t="shared" si="43"/>
        <v>0.18094742717698598</v>
      </c>
      <c r="L152" s="21">
        <f t="shared" si="43"/>
        <v>-0.3414121190279481</v>
      </c>
      <c r="M152" s="21">
        <f t="shared" si="43"/>
        <v>-7.8062303585155535E-2</v>
      </c>
      <c r="N152" s="21">
        <f t="shared" si="43"/>
        <v>-0.2254310000896077</v>
      </c>
      <c r="O152" s="21">
        <f t="shared" si="43"/>
        <v>-0.10741821301883026</v>
      </c>
      <c r="P152" s="21">
        <f t="shared" si="43"/>
        <v>-8.0766541372238154E-2</v>
      </c>
      <c r="Q152" s="21">
        <f t="shared" si="43"/>
        <v>0.20856094435571171</v>
      </c>
      <c r="R152" s="21">
        <f t="shared" si="43"/>
        <v>7.7693815768201446E-2</v>
      </c>
      <c r="S152" s="21">
        <f t="shared" si="43"/>
        <v>-0.14536408941144519</v>
      </c>
      <c r="T152" s="21">
        <f t="shared" si="43"/>
        <v>-1.981768137590656E-2</v>
      </c>
      <c r="U152" s="21">
        <f t="shared" si="43"/>
        <v>0</v>
      </c>
      <c r="V152" s="21">
        <f t="shared" si="43"/>
        <v>0</v>
      </c>
      <c r="W152" s="21">
        <f t="shared" si="43"/>
        <v>0</v>
      </c>
    </row>
    <row r="153" spans="1:23" x14ac:dyDescent="0.2">
      <c r="A153" s="36" t="s">
        <v>52</v>
      </c>
      <c r="B153" s="37"/>
      <c r="C153" s="38">
        <f>AVERAGE(C141:C152)</f>
        <v>3.1666737509696223E-2</v>
      </c>
      <c r="D153" s="38">
        <f t="shared" ref="D153:W153" si="45">AVERAGE(D141:D152)</f>
        <v>7.4520347569666315E-2</v>
      </c>
      <c r="E153" s="38">
        <f t="shared" si="45"/>
        <v>0.13034427138089952</v>
      </c>
      <c r="F153" s="38">
        <f t="shared" si="45"/>
        <v>8.162356219308815E-3</v>
      </c>
      <c r="G153" s="38">
        <f t="shared" si="45"/>
        <v>5.0855457977065553E-2</v>
      </c>
      <c r="H153" s="38">
        <f t="shared" si="45"/>
        <v>7.3291026907911519E-2</v>
      </c>
      <c r="I153" s="38">
        <f t="shared" si="45"/>
        <v>3.9843745852346353E-2</v>
      </c>
      <c r="J153" s="38">
        <f t="shared" si="45"/>
        <v>0.14046946976084465</v>
      </c>
      <c r="K153" s="38">
        <f t="shared" si="45"/>
        <v>0.2095611971207022</v>
      </c>
      <c r="L153" s="38">
        <f t="shared" si="45"/>
        <v>-0.15411801954246476</v>
      </c>
      <c r="M153" s="38">
        <f t="shared" si="45"/>
        <v>3.871313816010926E-2</v>
      </c>
      <c r="N153" s="38">
        <f t="shared" si="45"/>
        <v>-2.7859574148792133E-2</v>
      </c>
      <c r="O153" s="38">
        <f t="shared" si="45"/>
        <v>-4.8692962430912111E-2</v>
      </c>
      <c r="P153" s="38">
        <f t="shared" si="45"/>
        <v>-3.3764890106135155E-2</v>
      </c>
      <c r="Q153" s="38">
        <f t="shared" si="45"/>
        <v>4.85963487446208E-2</v>
      </c>
      <c r="R153" s="38">
        <f t="shared" si="45"/>
        <v>-3.2862609109328561E-3</v>
      </c>
      <c r="S153" s="38">
        <f t="shared" si="45"/>
        <v>-4.9957438428535929E-2</v>
      </c>
      <c r="T153" s="38">
        <f t="shared" si="45"/>
        <v>-1.0767404652684928E-2</v>
      </c>
      <c r="U153" s="38">
        <f t="shared" si="45"/>
        <v>0</v>
      </c>
      <c r="V153" s="38">
        <f t="shared" si="45"/>
        <v>0</v>
      </c>
      <c r="W153" s="39">
        <f t="shared" si="45"/>
        <v>0</v>
      </c>
    </row>
    <row r="159" spans="1:23" ht="12.75" x14ac:dyDescent="0.2">
      <c r="C159" s="24" t="s">
        <v>53</v>
      </c>
    </row>
    <row r="160" spans="1:23" x14ac:dyDescent="0.2">
      <c r="C160" s="15">
        <f>C$10</f>
        <v>2000</v>
      </c>
      <c r="D160" s="15">
        <f t="shared" ref="D160:W160" si="46">D$10</f>
        <v>2001</v>
      </c>
      <c r="E160" s="15">
        <f t="shared" si="46"/>
        <v>2002</v>
      </c>
      <c r="F160" s="15">
        <f t="shared" si="46"/>
        <v>2003</v>
      </c>
      <c r="G160" s="15">
        <f t="shared" si="46"/>
        <v>2004</v>
      </c>
      <c r="H160" s="15">
        <f t="shared" si="46"/>
        <v>2005</v>
      </c>
      <c r="I160" s="15">
        <f t="shared" si="46"/>
        <v>2006</v>
      </c>
      <c r="J160" s="15">
        <f t="shared" si="46"/>
        <v>2007</v>
      </c>
      <c r="K160" s="15">
        <f t="shared" si="46"/>
        <v>2008</v>
      </c>
      <c r="L160" s="15">
        <f t="shared" si="46"/>
        <v>2009</v>
      </c>
      <c r="M160" s="15">
        <f t="shared" si="46"/>
        <v>2010</v>
      </c>
      <c r="N160" s="15">
        <f t="shared" si="46"/>
        <v>2011</v>
      </c>
      <c r="O160" s="15">
        <f t="shared" si="46"/>
        <v>2012</v>
      </c>
      <c r="P160" s="15">
        <f t="shared" si="46"/>
        <v>2013</v>
      </c>
      <c r="Q160" s="15">
        <f t="shared" si="46"/>
        <v>2014</v>
      </c>
      <c r="R160" s="15">
        <f t="shared" si="46"/>
        <v>2015</v>
      </c>
      <c r="S160" s="15">
        <f t="shared" si="46"/>
        <v>2016</v>
      </c>
      <c r="T160" s="15">
        <f t="shared" si="46"/>
        <v>2017</v>
      </c>
      <c r="U160" s="15">
        <f t="shared" si="46"/>
        <v>2018</v>
      </c>
      <c r="V160" s="15">
        <f t="shared" si="46"/>
        <v>2019</v>
      </c>
      <c r="W160" s="15">
        <f t="shared" si="46"/>
        <v>2020</v>
      </c>
    </row>
    <row r="161" spans="1:23" x14ac:dyDescent="0.2">
      <c r="A161" s="1" t="s">
        <v>29</v>
      </c>
      <c r="C161" s="21">
        <f>C141-C$153</f>
        <v>-1.5000070843029557E-2</v>
      </c>
      <c r="D161" s="21">
        <f t="shared" ref="D161:W161" si="47">D141-D$153</f>
        <v>-5.7853680902999652E-2</v>
      </c>
      <c r="E161" s="21">
        <f t="shared" si="47"/>
        <v>-0.11367760471423285</v>
      </c>
      <c r="F161" s="21">
        <f t="shared" si="47"/>
        <v>-6.9123562193088147E-3</v>
      </c>
      <c r="G161" s="21">
        <f t="shared" si="47"/>
        <v>2.0394542022934455E-2</v>
      </c>
      <c r="H161" s="21">
        <f t="shared" si="47"/>
        <v>-6.2457693574578185E-2</v>
      </c>
      <c r="I161" s="21">
        <f t="shared" si="47"/>
        <v>-2.9010412519013019E-2</v>
      </c>
      <c r="J161" s="21">
        <f t="shared" si="47"/>
        <v>-0.13796946976084465</v>
      </c>
      <c r="K161" s="21">
        <f t="shared" si="47"/>
        <v>-9.70611971207022E-2</v>
      </c>
      <c r="L161" s="21">
        <f t="shared" si="47"/>
        <v>0.15161801954246476</v>
      </c>
      <c r="M161" s="21">
        <f t="shared" si="47"/>
        <v>-4.1213138160109263E-2</v>
      </c>
      <c r="N161" s="21">
        <f t="shared" si="47"/>
        <v>2.5359574148792134E-2</v>
      </c>
      <c r="O161" s="21">
        <f t="shared" si="47"/>
        <v>4.6192962430912109E-2</v>
      </c>
      <c r="P161" s="21">
        <f t="shared" si="47"/>
        <v>3.1264890106135153E-2</v>
      </c>
      <c r="Q161" s="21">
        <f t="shared" si="47"/>
        <v>-5.0263015411287464E-2</v>
      </c>
      <c r="R161" s="21">
        <f t="shared" si="47"/>
        <v>1.6195942442661893E-3</v>
      </c>
      <c r="S161" s="21">
        <f t="shared" si="47"/>
        <v>0.19662410509520259</v>
      </c>
      <c r="T161" s="21">
        <f t="shared" si="47"/>
        <v>9.1007379860182612E-3</v>
      </c>
      <c r="U161" s="21">
        <f t="shared" si="47"/>
        <v>0</v>
      </c>
      <c r="V161" s="21">
        <f t="shared" si="47"/>
        <v>0</v>
      </c>
      <c r="W161" s="21">
        <f t="shared" si="47"/>
        <v>0</v>
      </c>
    </row>
    <row r="162" spans="1:23" x14ac:dyDescent="0.2">
      <c r="A162" s="1" t="s">
        <v>30</v>
      </c>
      <c r="C162" s="21">
        <f t="shared" ref="C162:W162" si="48">C142-C$153</f>
        <v>1.944373601414813E-3</v>
      </c>
      <c r="D162" s="21">
        <f t="shared" si="48"/>
        <v>-4.0909236458555279E-2</v>
      </c>
      <c r="E162" s="21">
        <f t="shared" si="48"/>
        <v>-9.6733160269788482E-2</v>
      </c>
      <c r="F162" s="21">
        <f t="shared" si="48"/>
        <v>-5.6607937193088164E-3</v>
      </c>
      <c r="G162" s="21">
        <f t="shared" si="48"/>
        <v>2.1733604522934526E-2</v>
      </c>
      <c r="H162" s="21">
        <f t="shared" si="48"/>
        <v>-5.150699913013386E-2</v>
      </c>
      <c r="I162" s="21">
        <f t="shared" si="48"/>
        <v>-1.8059718074568694E-2</v>
      </c>
      <c r="J162" s="21">
        <f t="shared" si="48"/>
        <v>-7.5313219760844624E-2</v>
      </c>
      <c r="K162" s="21">
        <f t="shared" si="48"/>
        <v>-9.4279947120702201E-2</v>
      </c>
      <c r="L162" s="21">
        <f t="shared" si="48"/>
        <v>0.14912426954246485</v>
      </c>
      <c r="M162" s="21">
        <f t="shared" si="48"/>
        <v>-4.3706888160109168E-2</v>
      </c>
      <c r="N162" s="21">
        <f t="shared" si="48"/>
        <v>2.2865824148792225E-2</v>
      </c>
      <c r="O162" s="21">
        <f t="shared" si="48"/>
        <v>4.3699212430912203E-2</v>
      </c>
      <c r="P162" s="21">
        <f t="shared" si="48"/>
        <v>2.8771140106135247E-2</v>
      </c>
      <c r="Q162" s="21">
        <f t="shared" si="48"/>
        <v>1.7956429033156883E-2</v>
      </c>
      <c r="R162" s="21">
        <f t="shared" si="48"/>
        <v>-6.9927627977956056E-2</v>
      </c>
      <c r="S162" s="21">
        <f t="shared" si="48"/>
        <v>0.19280188287298047</v>
      </c>
      <c r="T162" s="21">
        <f t="shared" si="48"/>
        <v>7.4368490971293139E-3</v>
      </c>
      <c r="U162" s="21">
        <f t="shared" si="48"/>
        <v>0</v>
      </c>
      <c r="V162" s="21">
        <f t="shared" si="48"/>
        <v>0</v>
      </c>
      <c r="W162" s="21">
        <f t="shared" si="48"/>
        <v>0</v>
      </c>
    </row>
    <row r="163" spans="1:23" x14ac:dyDescent="0.2">
      <c r="A163" s="1" t="s">
        <v>31</v>
      </c>
      <c r="C163" s="21">
        <f t="shared" ref="C163:W163" si="49">C143-C$153</f>
        <v>1.9171225453266501E-2</v>
      </c>
      <c r="D163" s="21">
        <f t="shared" si="49"/>
        <v>-2.3682384606703591E-2</v>
      </c>
      <c r="E163" s="21">
        <f t="shared" si="49"/>
        <v>-7.9506308417936794E-2</v>
      </c>
      <c r="F163" s="21">
        <f t="shared" si="49"/>
        <v>-4.4076667661837442E-3</v>
      </c>
      <c r="G163" s="21">
        <f t="shared" si="49"/>
        <v>2.3074340851059562E-2</v>
      </c>
      <c r="H163" s="21">
        <f t="shared" si="49"/>
        <v>-4.0437672162541308E-2</v>
      </c>
      <c r="I163" s="21">
        <f t="shared" si="49"/>
        <v>-6.9903911069761418E-3</v>
      </c>
      <c r="J163" s="21">
        <f t="shared" si="49"/>
        <v>-7.265032913584471E-2</v>
      </c>
      <c r="K163" s="21">
        <f t="shared" si="49"/>
        <v>-9.1491743995702257E-2</v>
      </c>
      <c r="L163" s="21">
        <f t="shared" si="49"/>
        <v>0.14663675391746492</v>
      </c>
      <c r="M163" s="21">
        <f t="shared" si="49"/>
        <v>-4.6194403785109105E-2</v>
      </c>
      <c r="N163" s="21">
        <f t="shared" si="49"/>
        <v>2.0378308523792289E-2</v>
      </c>
      <c r="O163" s="21">
        <f t="shared" si="49"/>
        <v>4.1211696805912267E-2</v>
      </c>
      <c r="P163" s="21">
        <f t="shared" si="49"/>
        <v>2.6283624481135311E-2</v>
      </c>
      <c r="Q163" s="21">
        <f t="shared" si="49"/>
        <v>1.6178841070193982E-2</v>
      </c>
      <c r="R163" s="21">
        <f t="shared" si="49"/>
        <v>-7.1472271496474629E-2</v>
      </c>
      <c r="S163" s="21">
        <f t="shared" si="49"/>
        <v>3.9925734724832497E-2</v>
      </c>
      <c r="T163" s="21">
        <f t="shared" si="49"/>
        <v>5.775733356388521E-3</v>
      </c>
      <c r="U163" s="21">
        <f t="shared" si="49"/>
        <v>0</v>
      </c>
      <c r="V163" s="21">
        <f t="shared" si="49"/>
        <v>0</v>
      </c>
      <c r="W163" s="21">
        <f t="shared" si="49"/>
        <v>0</v>
      </c>
    </row>
    <row r="164" spans="1:23" x14ac:dyDescent="0.2">
      <c r="A164" s="1" t="s">
        <v>32</v>
      </c>
      <c r="C164" s="21">
        <f t="shared" ref="C164:W164" si="50">C144-C$153</f>
        <v>3.6685191502649102E-2</v>
      </c>
      <c r="D164" s="21">
        <f t="shared" si="50"/>
        <v>-6.1684185573209899E-3</v>
      </c>
      <c r="E164" s="21">
        <f t="shared" si="50"/>
        <v>-6.1992342368554193E-2</v>
      </c>
      <c r="F164" s="21">
        <f t="shared" si="50"/>
        <v>-3.1529734043674717E-3</v>
      </c>
      <c r="G164" s="21">
        <f t="shared" si="50"/>
        <v>2.4416753099594603E-2</v>
      </c>
      <c r="H164" s="21">
        <f t="shared" si="50"/>
        <v>-2.9248427486133169E-2</v>
      </c>
      <c r="I164" s="21">
        <f t="shared" si="50"/>
        <v>-4.4082577201127252E-3</v>
      </c>
      <c r="J164" s="21">
        <f t="shared" si="50"/>
        <v>-6.998078128428234E-2</v>
      </c>
      <c r="K164" s="21">
        <f t="shared" si="50"/>
        <v>-8.8696570362889804E-2</v>
      </c>
      <c r="L164" s="21">
        <f t="shared" si="50"/>
        <v>0.14415545708152747</v>
      </c>
      <c r="M164" s="21">
        <f t="shared" si="50"/>
        <v>0.26893029437895344</v>
      </c>
      <c r="N164" s="21">
        <f t="shared" si="50"/>
        <v>-9.128004909339528E-2</v>
      </c>
      <c r="O164" s="21">
        <f t="shared" si="50"/>
        <v>3.8730399969974814E-2</v>
      </c>
      <c r="P164" s="21">
        <f t="shared" si="50"/>
        <v>2.3802327645197859E-2</v>
      </c>
      <c r="Q164" s="21">
        <f t="shared" si="50"/>
        <v>1.4404215753836012E-2</v>
      </c>
      <c r="R164" s="21">
        <f t="shared" si="50"/>
        <v>-7.3014340609128939E-2</v>
      </c>
      <c r="S164" s="21">
        <f t="shared" si="50"/>
        <v>3.6625840403844846E-2</v>
      </c>
      <c r="T164" s="21">
        <f t="shared" si="50"/>
        <v>4.117386141882326E-3</v>
      </c>
      <c r="U164" s="21">
        <f t="shared" si="50"/>
        <v>0</v>
      </c>
      <c r="V164" s="21">
        <f t="shared" si="50"/>
        <v>0</v>
      </c>
      <c r="W164" s="21">
        <f t="shared" si="50"/>
        <v>0</v>
      </c>
    </row>
    <row r="165" spans="1:23" x14ac:dyDescent="0.2">
      <c r="A165" s="1" t="s">
        <v>33</v>
      </c>
      <c r="C165" s="21">
        <f t="shared" ref="C165:W165" si="51">C145-C$153</f>
        <v>-7.3711174495293241E-2</v>
      </c>
      <c r="D165" s="21">
        <f t="shared" si="51"/>
        <v>-9.5197745975016526E-2</v>
      </c>
      <c r="E165" s="21">
        <f t="shared" si="51"/>
        <v>-4.4186476885015064E-2</v>
      </c>
      <c r="F165" s="21">
        <f t="shared" si="51"/>
        <v>-1.8967116758489121E-3</v>
      </c>
      <c r="G165" s="21">
        <f t="shared" si="51"/>
        <v>2.5760843363440346E-2</v>
      </c>
      <c r="H165" s="21">
        <f t="shared" si="51"/>
        <v>-1.7937965992397345E-2</v>
      </c>
      <c r="I165" s="21">
        <f t="shared" si="51"/>
        <v>-1.8196689997822049E-3</v>
      </c>
      <c r="J165" s="21">
        <f t="shared" si="51"/>
        <v>-6.7304559563091032E-2</v>
      </c>
      <c r="K165" s="21">
        <f t="shared" si="51"/>
        <v>-8.5894408795995303E-2</v>
      </c>
      <c r="L165" s="21">
        <f t="shared" si="51"/>
        <v>0.1416803634876799</v>
      </c>
      <c r="M165" s="21">
        <f t="shared" si="51"/>
        <v>0.26566118579760578</v>
      </c>
      <c r="N165" s="21">
        <f t="shared" si="51"/>
        <v>-9.3482200035289745E-2</v>
      </c>
      <c r="O165" s="21">
        <f t="shared" si="51"/>
        <v>3.6255306376127248E-2</v>
      </c>
      <c r="P165" s="21">
        <f t="shared" si="51"/>
        <v>2.1327234051350293E-2</v>
      </c>
      <c r="Q165" s="21">
        <f t="shared" si="51"/>
        <v>-9.3667508303507091E-2</v>
      </c>
      <c r="R165" s="21">
        <f t="shared" si="51"/>
        <v>-7.4553839606595576E-2</v>
      </c>
      <c r="S165" s="21">
        <f t="shared" si="51"/>
        <v>3.3336945730593849E-2</v>
      </c>
      <c r="T165" s="21">
        <f t="shared" si="51"/>
        <v>2.4618028394002706E-3</v>
      </c>
      <c r="U165" s="21">
        <f t="shared" si="51"/>
        <v>0</v>
      </c>
      <c r="V165" s="21">
        <f t="shared" si="51"/>
        <v>0</v>
      </c>
      <c r="W165" s="21">
        <f t="shared" si="51"/>
        <v>0</v>
      </c>
    </row>
    <row r="166" spans="1:23" x14ac:dyDescent="0.2">
      <c r="A166" s="1" t="s">
        <v>34</v>
      </c>
      <c r="C166" s="21">
        <f t="shared" ref="C166:W166" si="52">C146-C$153</f>
        <v>-5.7745248445053292E-2</v>
      </c>
      <c r="D166" s="21">
        <f t="shared" si="52"/>
        <v>-7.8875702615105805E-2</v>
      </c>
      <c r="E166" s="21">
        <f t="shared" si="52"/>
        <v>-2.6083846976750341E-2</v>
      </c>
      <c r="F166" s="21">
        <f t="shared" si="52"/>
        <v>-6.3887962016960335E-4</v>
      </c>
      <c r="G166" s="21">
        <f t="shared" si="52"/>
        <v>-4.3326228403655374E-2</v>
      </c>
      <c r="H166" s="21">
        <f t="shared" si="52"/>
        <v>-6.5049744991459574E-3</v>
      </c>
      <c r="I166" s="21">
        <f t="shared" si="52"/>
        <v>7.7539119234919934E-4</v>
      </c>
      <c r="J166" s="21">
        <f t="shared" si="52"/>
        <v>1.049989642624613E-2</v>
      </c>
      <c r="K166" s="21">
        <f t="shared" si="52"/>
        <v>-8.308524182518362E-2</v>
      </c>
      <c r="L166" s="21">
        <f t="shared" si="52"/>
        <v>-6.8176634600678326E-2</v>
      </c>
      <c r="M166" s="21">
        <f t="shared" si="52"/>
        <v>0.2624002499877115</v>
      </c>
      <c r="N166" s="21">
        <f t="shared" si="52"/>
        <v>-9.5678845599829546E-2</v>
      </c>
      <c r="O166" s="21">
        <f t="shared" si="52"/>
        <v>3.3786400516264213E-2</v>
      </c>
      <c r="P166" s="21">
        <f t="shared" si="52"/>
        <v>0.12749018602546092</v>
      </c>
      <c r="Q166" s="21">
        <f t="shared" si="52"/>
        <v>-9.5259056370909007E-2</v>
      </c>
      <c r="R166" s="21">
        <f t="shared" si="52"/>
        <v>-7.6090772772399742E-2</v>
      </c>
      <c r="S166" s="21">
        <f t="shared" si="52"/>
        <v>3.0059014039586975E-2</v>
      </c>
      <c r="T166" s="21">
        <f t="shared" si="52"/>
        <v>8.0897884242241147E-4</v>
      </c>
      <c r="U166" s="21">
        <f t="shared" si="52"/>
        <v>0</v>
      </c>
      <c r="V166" s="21">
        <f t="shared" si="52"/>
        <v>0</v>
      </c>
      <c r="W166" s="21">
        <f t="shared" si="52"/>
        <v>0</v>
      </c>
    </row>
    <row r="167" spans="1:23" x14ac:dyDescent="0.2">
      <c r="A167" s="1" t="s">
        <v>35</v>
      </c>
      <c r="C167" s="21">
        <f t="shared" ref="C167:W167" si="53">C147-C$153</f>
        <v>-4.1513223627309297E-2</v>
      </c>
      <c r="D167" s="21">
        <f t="shared" si="53"/>
        <v>-6.2281625199196458E-2</v>
      </c>
      <c r="E167" s="21">
        <f t="shared" si="53"/>
        <v>0.41193945470356219</v>
      </c>
      <c r="F167" s="21">
        <f t="shared" si="53"/>
        <v>6.2052472557940115E-4</v>
      </c>
      <c r="G167" s="21">
        <f t="shared" si="53"/>
        <v>-4.2066816866688748E-2</v>
      </c>
      <c r="H167" s="21">
        <f t="shared" si="53"/>
        <v>5.0518744019489165E-3</v>
      </c>
      <c r="I167" s="21">
        <f t="shared" si="53"/>
        <v>3.3769390349607728E-3</v>
      </c>
      <c r="J167" s="21">
        <f t="shared" si="53"/>
        <v>1.3377319841713725E-2</v>
      </c>
      <c r="K167" s="21">
        <f t="shared" si="53"/>
        <v>-8.026905193694478E-2</v>
      </c>
      <c r="L167" s="21">
        <f t="shared" si="53"/>
        <v>-7.0120897965320478E-2</v>
      </c>
      <c r="M167" s="21">
        <f t="shared" si="53"/>
        <v>-0.10516428216404786</v>
      </c>
      <c r="N167" s="21">
        <f t="shared" si="53"/>
        <v>-9.7869999550457956E-2</v>
      </c>
      <c r="O167" s="21">
        <f t="shared" si="53"/>
        <v>3.1323666921050895E-2</v>
      </c>
      <c r="P167" s="21">
        <f t="shared" si="53"/>
        <v>-3.9302921602236245E-2</v>
      </c>
      <c r="Q167" s="21">
        <f t="shared" si="53"/>
        <v>-9.6847951858198583E-2</v>
      </c>
      <c r="R167" s="21">
        <f t="shared" si="53"/>
        <v>-7.7625144382927572E-2</v>
      </c>
      <c r="S167" s="21">
        <f t="shared" si="53"/>
        <v>-8.1019164529665427E-2</v>
      </c>
      <c r="T167" s="21">
        <f t="shared" si="53"/>
        <v>-8.4109044789389131E-4</v>
      </c>
      <c r="U167" s="21">
        <f t="shared" si="53"/>
        <v>0</v>
      </c>
      <c r="V167" s="21">
        <f t="shared" si="53"/>
        <v>0</v>
      </c>
      <c r="W167" s="21">
        <f t="shared" si="53"/>
        <v>0</v>
      </c>
    </row>
    <row r="168" spans="1:23" x14ac:dyDescent="0.2">
      <c r="A168" s="1" t="s">
        <v>36</v>
      </c>
      <c r="C168" s="21">
        <f t="shared" ref="C168:W168" si="54">C148-C$153</f>
        <v>-2.5010665062603014E-2</v>
      </c>
      <c r="D168" s="21">
        <f t="shared" si="54"/>
        <v>-4.5410979826355349E-2</v>
      </c>
      <c r="E168" s="21">
        <f t="shared" si="54"/>
        <v>1.2957360346929764E-2</v>
      </c>
      <c r="F168" s="21">
        <f t="shared" si="54"/>
        <v>1.8815033267604187E-3</v>
      </c>
      <c r="G168" s="21">
        <f t="shared" si="54"/>
        <v>-4.0805831065300856E-2</v>
      </c>
      <c r="H168" s="21">
        <f t="shared" si="54"/>
        <v>1.6733922499472406E-2</v>
      </c>
      <c r="I168" s="21">
        <f t="shared" si="54"/>
        <v>5.9849907471790018E-3</v>
      </c>
      <c r="J168" s="21">
        <f t="shared" si="54"/>
        <v>0.30472363421635973</v>
      </c>
      <c r="K168" s="21">
        <f t="shared" si="54"/>
        <v>-7.7445821573985385E-2</v>
      </c>
      <c r="L168" s="21">
        <f t="shared" si="54"/>
        <v>-7.2060300671550975E-2</v>
      </c>
      <c r="M168" s="21">
        <f t="shared" si="54"/>
        <v>-0.107498154304038</v>
      </c>
      <c r="N168" s="21">
        <f t="shared" si="54"/>
        <v>0.38079305884920278</v>
      </c>
      <c r="O168" s="21">
        <f t="shared" si="54"/>
        <v>-4.9743366199385609E-2</v>
      </c>
      <c r="P168" s="21">
        <f t="shared" si="54"/>
        <v>-4.0847808582722293E-2</v>
      </c>
      <c r="Q168" s="21">
        <f t="shared" si="54"/>
        <v>-9.8434199186342636E-2</v>
      </c>
      <c r="R168" s="21">
        <f t="shared" si="54"/>
        <v>9.5469874286728693E-2</v>
      </c>
      <c r="S168" s="21">
        <f t="shared" si="54"/>
        <v>-8.3915909186471432E-2</v>
      </c>
      <c r="T168" s="21">
        <f t="shared" si="54"/>
        <v>-2.4884096227262981E-3</v>
      </c>
      <c r="U168" s="21">
        <f t="shared" si="54"/>
        <v>0</v>
      </c>
      <c r="V168" s="21">
        <f t="shared" si="54"/>
        <v>0</v>
      </c>
      <c r="W168" s="21">
        <f t="shared" si="54"/>
        <v>0</v>
      </c>
    </row>
    <row r="169" spans="1:23" x14ac:dyDescent="0.2">
      <c r="A169" s="1" t="s">
        <v>37</v>
      </c>
      <c r="C169" s="21">
        <f t="shared" ref="C169:W169" si="55">C149-C$153</f>
        <v>-8.2330638551515942E-3</v>
      </c>
      <c r="D169" s="21">
        <f t="shared" si="55"/>
        <v>0.38338459006669101</v>
      </c>
      <c r="E169" s="21">
        <f t="shared" si="55"/>
        <v>1.4386487386589569E-2</v>
      </c>
      <c r="F169" s="21">
        <f t="shared" si="55"/>
        <v>3.1440581511929123E-3</v>
      </c>
      <c r="G169" s="21">
        <f t="shared" si="55"/>
        <v>-3.9543269031661131E-2</v>
      </c>
      <c r="H169" s="21">
        <f t="shared" si="55"/>
        <v>2.8542526118052233E-2</v>
      </c>
      <c r="I169" s="21">
        <f t="shared" si="55"/>
        <v>8.5995625886777158E-3</v>
      </c>
      <c r="J169" s="21">
        <f t="shared" si="55"/>
        <v>1.9297996180861893E-2</v>
      </c>
      <c r="K169" s="21">
        <f t="shared" si="55"/>
        <v>0.3782306170835682</v>
      </c>
      <c r="L169" s="21">
        <f t="shared" si="55"/>
        <v>-7.3994854871015842E-2</v>
      </c>
      <c r="M169" s="21">
        <f t="shared" si="55"/>
        <v>-0.10982619176367817</v>
      </c>
      <c r="N169" s="21">
        <f t="shared" si="55"/>
        <v>7.9765358503361292E-2</v>
      </c>
      <c r="O169" s="21">
        <f t="shared" si="55"/>
        <v>-5.1997275377809772E-2</v>
      </c>
      <c r="P169" s="21">
        <f t="shared" si="55"/>
        <v>-4.2390120751574216E-2</v>
      </c>
      <c r="Q169" s="21">
        <f t="shared" si="55"/>
        <v>-0.10001780276893976</v>
      </c>
      <c r="R169" s="21">
        <f t="shared" si="55"/>
        <v>9.1829262242142703E-2</v>
      </c>
      <c r="S169" s="21">
        <f t="shared" si="55"/>
        <v>-8.6802998027754735E-2</v>
      </c>
      <c r="T169" s="21">
        <f t="shared" si="55"/>
        <v>-4.132983265600701E-3</v>
      </c>
      <c r="U169" s="21">
        <f t="shared" si="55"/>
        <v>0</v>
      </c>
      <c r="V169" s="21">
        <f t="shared" si="55"/>
        <v>0</v>
      </c>
      <c r="W169" s="21">
        <f t="shared" si="55"/>
        <v>0</v>
      </c>
    </row>
    <row r="170" spans="1:23" x14ac:dyDescent="0.2">
      <c r="A170" s="1" t="s">
        <v>38</v>
      </c>
      <c r="C170" s="21">
        <f t="shared" ref="C170:W170" si="56">C150-C$153</f>
        <v>8.8241640390906498E-3</v>
      </c>
      <c r="D170" s="21">
        <f t="shared" si="56"/>
        <v>-8.8612622021384674E-3</v>
      </c>
      <c r="E170" s="21">
        <f t="shared" si="56"/>
        <v>1.5817400835048928E-2</v>
      </c>
      <c r="F170" s="21">
        <f t="shared" si="56"/>
        <v>4.4081911691559329E-3</v>
      </c>
      <c r="G170" s="21">
        <f t="shared" si="56"/>
        <v>-2.8587386984752682E-2</v>
      </c>
      <c r="H170" s="21">
        <f t="shared" si="56"/>
        <v>4.0479056275833411E-2</v>
      </c>
      <c r="I170" s="21">
        <f t="shared" si="56"/>
        <v>1.1220670859780228E-2</v>
      </c>
      <c r="J170" s="21">
        <f t="shared" si="56"/>
        <v>2.2197414845715996E-2</v>
      </c>
      <c r="K170" s="21">
        <f t="shared" si="56"/>
        <v>0.37426113754805768</v>
      </c>
      <c r="L170" s="21">
        <f t="shared" si="56"/>
        <v>-7.5924572684982067E-2</v>
      </c>
      <c r="M170" s="21">
        <f t="shared" si="56"/>
        <v>-0.1121484091296692</v>
      </c>
      <c r="N170" s="21">
        <f t="shared" si="56"/>
        <v>7.7135594042474928E-2</v>
      </c>
      <c r="O170" s="21">
        <f t="shared" si="56"/>
        <v>-5.4245549783287918E-2</v>
      </c>
      <c r="P170" s="21">
        <f t="shared" si="56"/>
        <v>-4.392986240014473E-2</v>
      </c>
      <c r="Q170" s="21">
        <f t="shared" si="56"/>
        <v>0.16400322586095809</v>
      </c>
      <c r="R170" s="21">
        <f t="shared" si="56"/>
        <v>8.8200785571038817E-2</v>
      </c>
      <c r="S170" s="21">
        <f t="shared" si="56"/>
        <v>-8.9680463239567049E-2</v>
      </c>
      <c r="T170" s="21">
        <f t="shared" si="56"/>
        <v>-5.7748159524035475E-3</v>
      </c>
      <c r="U170" s="21">
        <f t="shared" si="56"/>
        <v>0</v>
      </c>
      <c r="V170" s="21">
        <f t="shared" si="56"/>
        <v>0</v>
      </c>
      <c r="W170" s="21">
        <f t="shared" si="56"/>
        <v>0</v>
      </c>
    </row>
    <row r="171" spans="1:23" x14ac:dyDescent="0.2">
      <c r="A171" s="1" t="s">
        <v>39</v>
      </c>
      <c r="C171" s="21">
        <f t="shared" ref="C171:W171" si="57">C151-C$153</f>
        <v>2.6165679064903809E-2</v>
      </c>
      <c r="D171" s="21">
        <f t="shared" si="57"/>
        <v>8.8997225539868413E-3</v>
      </c>
      <c r="E171" s="21">
        <f t="shared" si="57"/>
        <v>1.7250102925318728E-2</v>
      </c>
      <c r="F171" s="21">
        <f t="shared" si="57"/>
        <v>5.6739043533914502E-3</v>
      </c>
      <c r="G171" s="21">
        <f t="shared" si="57"/>
        <v>3.3600587333946365E-2</v>
      </c>
      <c r="H171" s="21">
        <f t="shared" si="57"/>
        <v>5.2544898843657137E-2</v>
      </c>
      <c r="I171" s="21">
        <f t="shared" si="57"/>
        <v>1.3848331901560589E-2</v>
      </c>
      <c r="J171" s="21">
        <f t="shared" si="57"/>
        <v>2.510408205723233E-2</v>
      </c>
      <c r="K171" s="21">
        <f t="shared" si="57"/>
        <v>-2.565400195580414E-2</v>
      </c>
      <c r="L171" s="21">
        <f t="shared" si="57"/>
        <v>-0.18564350329257093</v>
      </c>
      <c r="M171" s="21">
        <f t="shared" si="57"/>
        <v>-0.11446482095224522</v>
      </c>
      <c r="N171" s="21">
        <f t="shared" si="57"/>
        <v>-3.0415197996627629E-2</v>
      </c>
      <c r="O171" s="21">
        <f t="shared" si="57"/>
        <v>-5.6488203502752334E-2</v>
      </c>
      <c r="P171" s="21">
        <f t="shared" si="57"/>
        <v>-4.5467037812634274E-2</v>
      </c>
      <c r="Q171" s="21">
        <f t="shared" si="57"/>
        <v>0.16198222656994868</v>
      </c>
      <c r="R171" s="21">
        <f t="shared" si="57"/>
        <v>8.4584403822171791E-2</v>
      </c>
      <c r="S171" s="21">
        <f t="shared" si="57"/>
        <v>-9.254833690067335E-2</v>
      </c>
      <c r="T171" s="21">
        <f t="shared" si="57"/>
        <v>-7.4139122513950523E-3</v>
      </c>
      <c r="U171" s="21">
        <f t="shared" si="57"/>
        <v>0</v>
      </c>
      <c r="V171" s="21">
        <f t="shared" si="57"/>
        <v>0</v>
      </c>
      <c r="W171" s="21">
        <f t="shared" si="57"/>
        <v>0</v>
      </c>
    </row>
    <row r="172" spans="1:23" x14ac:dyDescent="0.2">
      <c r="A172" s="1" t="s">
        <v>40</v>
      </c>
      <c r="C172" s="21">
        <f t="shared" ref="C172:W172" si="58">C152-C$153</f>
        <v>0.12842281266711514</v>
      </c>
      <c r="D172" s="21">
        <f t="shared" si="58"/>
        <v>2.695672372271439E-2</v>
      </c>
      <c r="E172" s="21">
        <f t="shared" si="58"/>
        <v>-5.0171066565171535E-2</v>
      </c>
      <c r="F172" s="21">
        <f t="shared" si="58"/>
        <v>6.9411996791072395E-3</v>
      </c>
      <c r="G172" s="21">
        <f t="shared" si="58"/>
        <v>4.534886115814888E-2</v>
      </c>
      <c r="H172" s="21">
        <f t="shared" si="58"/>
        <v>6.4741454705965637E-2</v>
      </c>
      <c r="I172" s="21">
        <f t="shared" si="58"/>
        <v>1.6482562095945279E-2</v>
      </c>
      <c r="J172" s="21">
        <f t="shared" si="58"/>
        <v>2.8018015936777524E-2</v>
      </c>
      <c r="K172" s="21">
        <f t="shared" si="58"/>
        <v>-2.8613769943716227E-2</v>
      </c>
      <c r="L172" s="21">
        <f t="shared" si="58"/>
        <v>-0.18729409948548334</v>
      </c>
      <c r="M172" s="21">
        <f t="shared" si="58"/>
        <v>-0.1167754417452648</v>
      </c>
      <c r="N172" s="21">
        <f t="shared" si="58"/>
        <v>-0.19757142594081556</v>
      </c>
      <c r="O172" s="21">
        <f t="shared" si="58"/>
        <v>-5.8725250587918144E-2</v>
      </c>
      <c r="P172" s="21">
        <f t="shared" si="58"/>
        <v>-4.7001651266102999E-2</v>
      </c>
      <c r="Q172" s="21">
        <f t="shared" si="58"/>
        <v>0.15996459561109092</v>
      </c>
      <c r="R172" s="21">
        <f t="shared" si="58"/>
        <v>8.0980076679134302E-2</v>
      </c>
      <c r="S172" s="21">
        <f t="shared" si="58"/>
        <v>-9.5406650982909263E-2</v>
      </c>
      <c r="T172" s="21">
        <f t="shared" si="58"/>
        <v>-9.0502767232216313E-3</v>
      </c>
      <c r="U172" s="21">
        <f t="shared" si="58"/>
        <v>0</v>
      </c>
      <c r="V172" s="21">
        <f t="shared" si="58"/>
        <v>0</v>
      </c>
      <c r="W172" s="21">
        <f t="shared" si="58"/>
        <v>0</v>
      </c>
    </row>
    <row r="173" spans="1:23" x14ac:dyDescent="0.2">
      <c r="A173" s="36" t="s">
        <v>52</v>
      </c>
      <c r="B173" s="37"/>
      <c r="C173" s="38">
        <f>AVERAGE(C161:C172)</f>
        <v>0</v>
      </c>
      <c r="D173" s="38">
        <f t="shared" ref="D173" si="59">AVERAGE(D161:D172)</f>
        <v>1.5034270125132327E-17</v>
      </c>
      <c r="E173" s="38">
        <f t="shared" ref="E173" si="60">AVERAGE(E161:E172)</f>
        <v>-1.6190752442450201E-17</v>
      </c>
      <c r="F173" s="38">
        <f t="shared" ref="F173" si="61">AVERAGE(F161:F172)</f>
        <v>-1.3010426069826053E-18</v>
      </c>
      <c r="G173" s="38">
        <f t="shared" ref="G173" si="62">AVERAGE(G161:G172)</f>
        <v>-5.7824115865893572E-18</v>
      </c>
      <c r="H173" s="38">
        <f t="shared" ref="H173" si="63">AVERAGE(H161:H172)</f>
        <v>0</v>
      </c>
      <c r="I173" s="38">
        <f t="shared" ref="I173" si="64">AVERAGE(I161:I172)</f>
        <v>0</v>
      </c>
      <c r="J173" s="38">
        <f t="shared" ref="J173" si="65">AVERAGE(J161:J172)</f>
        <v>9.2518585385429707E-18</v>
      </c>
      <c r="K173" s="38">
        <f t="shared" ref="K173" si="66">AVERAGE(K161:K172)</f>
        <v>0</v>
      </c>
      <c r="L173" s="38">
        <f t="shared" ref="L173" si="67">AVERAGE(L161:L172)</f>
        <v>-2.3129646346357429E-17</v>
      </c>
      <c r="M173" s="38">
        <f t="shared" ref="M173" si="68">AVERAGE(M161:M172)</f>
        <v>0</v>
      </c>
      <c r="N173" s="38">
        <f t="shared" ref="N173" si="69">AVERAGE(N161:N172)</f>
        <v>0</v>
      </c>
      <c r="O173" s="38">
        <f t="shared" ref="O173" si="70">AVERAGE(O161:O172)</f>
        <v>0</v>
      </c>
      <c r="P173" s="38">
        <f t="shared" ref="P173" si="71">AVERAGE(P161:P172)</f>
        <v>0</v>
      </c>
      <c r="Q173" s="38">
        <f t="shared" ref="Q173" si="72">AVERAGE(Q161:Q172)</f>
        <v>0</v>
      </c>
      <c r="R173" s="38">
        <f t="shared" ref="R173" si="73">AVERAGE(R161:R172)</f>
        <v>0</v>
      </c>
      <c r="S173" s="38">
        <f t="shared" ref="S173" si="74">AVERAGE(S161:S172)</f>
        <v>1.1564823173178714E-17</v>
      </c>
      <c r="T173" s="38">
        <f t="shared" ref="T173" si="75">AVERAGE(T161:T172)</f>
        <v>-1.4456028966473393E-18</v>
      </c>
      <c r="U173" s="38">
        <f t="shared" ref="U173" si="76">AVERAGE(U161:U172)</f>
        <v>0</v>
      </c>
      <c r="V173" s="38">
        <f t="shared" ref="V173" si="77">AVERAGE(V161:V172)</f>
        <v>0</v>
      </c>
      <c r="W173" s="39">
        <f t="shared" ref="W173" si="78">AVERAGE(W161:W172)</f>
        <v>0</v>
      </c>
    </row>
    <row r="179" spans="1:23" ht="12.75" x14ac:dyDescent="0.2">
      <c r="C179" s="24" t="s">
        <v>54</v>
      </c>
    </row>
    <row r="180" spans="1:23" x14ac:dyDescent="0.2">
      <c r="C180" s="15">
        <f>C$10</f>
        <v>2000</v>
      </c>
      <c r="D180" s="15">
        <f t="shared" ref="D180:W180" si="79">D$10</f>
        <v>2001</v>
      </c>
      <c r="E180" s="15">
        <f t="shared" si="79"/>
        <v>2002</v>
      </c>
      <c r="F180" s="15">
        <f t="shared" si="79"/>
        <v>2003</v>
      </c>
      <c r="G180" s="15">
        <f t="shared" si="79"/>
        <v>2004</v>
      </c>
      <c r="H180" s="15">
        <f t="shared" si="79"/>
        <v>2005</v>
      </c>
      <c r="I180" s="15">
        <f t="shared" si="79"/>
        <v>2006</v>
      </c>
      <c r="J180" s="15">
        <f t="shared" si="79"/>
        <v>2007</v>
      </c>
      <c r="K180" s="15">
        <f t="shared" si="79"/>
        <v>2008</v>
      </c>
      <c r="L180" s="15">
        <f t="shared" si="79"/>
        <v>2009</v>
      </c>
      <c r="M180" s="15">
        <f t="shared" si="79"/>
        <v>2010</v>
      </c>
      <c r="N180" s="15">
        <f t="shared" si="79"/>
        <v>2011</v>
      </c>
      <c r="O180" s="15">
        <f t="shared" si="79"/>
        <v>2012</v>
      </c>
      <c r="P180" s="15">
        <f t="shared" si="79"/>
        <v>2013</v>
      </c>
      <c r="Q180" s="15">
        <f t="shared" si="79"/>
        <v>2014</v>
      </c>
      <c r="R180" s="15">
        <f t="shared" si="79"/>
        <v>2015</v>
      </c>
      <c r="S180" s="15">
        <f t="shared" si="79"/>
        <v>2016</v>
      </c>
      <c r="T180" s="15">
        <f t="shared" si="79"/>
        <v>2017</v>
      </c>
      <c r="U180" s="15">
        <f t="shared" si="79"/>
        <v>2018</v>
      </c>
      <c r="V180" s="15">
        <f t="shared" si="79"/>
        <v>2019</v>
      </c>
      <c r="W180" s="15">
        <f t="shared" si="79"/>
        <v>2020</v>
      </c>
    </row>
    <row r="181" spans="1:23" x14ac:dyDescent="0.2">
      <c r="A181" s="1" t="s">
        <v>29</v>
      </c>
      <c r="C181" s="35">
        <f>C101/(1+C161)</f>
        <v>22.006300145021363</v>
      </c>
      <c r="D181" s="35">
        <f t="shared" ref="D181:W181" si="80">D101/(1+D161)</f>
        <v>28.150051867993906</v>
      </c>
      <c r="E181" s="35">
        <f t="shared" si="80"/>
        <v>32.796155967152472</v>
      </c>
      <c r="F181" s="35">
        <f t="shared" si="80"/>
        <v>30.153131073325529</v>
      </c>
      <c r="G181" s="35">
        <f t="shared" si="80"/>
        <v>33.484775226473182</v>
      </c>
      <c r="H181" s="35">
        <f t="shared" si="80"/>
        <v>35.376923887779881</v>
      </c>
      <c r="I181" s="35">
        <f t="shared" si="80"/>
        <v>40.68266862642286</v>
      </c>
      <c r="J181" s="35">
        <f t="shared" si="80"/>
        <v>44.496009824452585</v>
      </c>
      <c r="K181" s="35">
        <f t="shared" si="80"/>
        <v>64.375159414550666</v>
      </c>
      <c r="L181" s="35">
        <f t="shared" si="80"/>
        <v>40.360242948788475</v>
      </c>
      <c r="M181" s="35">
        <f t="shared" si="80"/>
        <v>37.177439049727752</v>
      </c>
      <c r="N181" s="35">
        <f t="shared" si="80"/>
        <v>32.345098769062275</v>
      </c>
      <c r="O181" s="35">
        <f t="shared" si="80"/>
        <v>23.489176271209551</v>
      </c>
      <c r="P181" s="35">
        <f t="shared" si="80"/>
        <v>21.347380294597578</v>
      </c>
      <c r="Q181" s="35">
        <f t="shared" si="80"/>
        <v>21.801521013653392</v>
      </c>
      <c r="R181" s="35">
        <f t="shared" si="80"/>
        <v>24.431102324143925</v>
      </c>
      <c r="S181" s="35">
        <f t="shared" si="80"/>
        <v>26.108084499516153</v>
      </c>
      <c r="T181" s="35">
        <f t="shared" si="80"/>
        <v>21.880935337396863</v>
      </c>
      <c r="U181" s="35">
        <f t="shared" si="80"/>
        <v>0</v>
      </c>
      <c r="V181" s="35">
        <f t="shared" si="80"/>
        <v>0</v>
      </c>
      <c r="W181" s="35">
        <f t="shared" si="80"/>
        <v>0</v>
      </c>
    </row>
    <row r="182" spans="1:23" x14ac:dyDescent="0.2">
      <c r="A182" s="1" t="s">
        <v>30</v>
      </c>
      <c r="C182" s="35">
        <f t="shared" ref="C182:W182" si="81">C102/(1+C162)</f>
        <v>21.508470798995017</v>
      </c>
      <c r="D182" s="35">
        <f t="shared" si="81"/>
        <v>24.470041166981808</v>
      </c>
      <c r="E182" s="35">
        <f t="shared" si="81"/>
        <v>31.536199882414817</v>
      </c>
      <c r="F182" s="35">
        <f t="shared" si="81"/>
        <v>27.705845802957384</v>
      </c>
      <c r="G182" s="35">
        <f t="shared" si="81"/>
        <v>29.9662932595005</v>
      </c>
      <c r="H182" s="35">
        <f t="shared" si="81"/>
        <v>34.799281134260077</v>
      </c>
      <c r="I182" s="35">
        <f t="shared" si="81"/>
        <v>38.174832045006077</v>
      </c>
      <c r="J182" s="35">
        <f t="shared" si="81"/>
        <v>43.265244702684029</v>
      </c>
      <c r="K182" s="35">
        <f t="shared" si="81"/>
        <v>51.959495282170998</v>
      </c>
      <c r="L182" s="35">
        <f t="shared" si="81"/>
        <v>47.582183650421193</v>
      </c>
      <c r="M182" s="35">
        <f t="shared" si="81"/>
        <v>37.141805127743282</v>
      </c>
      <c r="N182" s="35">
        <f t="shared" si="81"/>
        <v>31.127083177196209</v>
      </c>
      <c r="O182" s="35">
        <f t="shared" si="81"/>
        <v>23.428252517709634</v>
      </c>
      <c r="P182" s="35">
        <f t="shared" si="81"/>
        <v>21.634135779845067</v>
      </c>
      <c r="Q182" s="35">
        <f t="shared" si="81"/>
        <v>21.759047196341694</v>
      </c>
      <c r="R182" s="35">
        <f t="shared" si="81"/>
        <v>24.959581739175452</v>
      </c>
      <c r="S182" s="35">
        <f t="shared" si="81"/>
        <v>25.931282857168259</v>
      </c>
      <c r="T182" s="35">
        <f t="shared" si="81"/>
        <v>0</v>
      </c>
      <c r="U182" s="35">
        <f t="shared" si="81"/>
        <v>0</v>
      </c>
      <c r="V182" s="35">
        <f t="shared" si="81"/>
        <v>0</v>
      </c>
      <c r="W182" s="35">
        <f t="shared" si="81"/>
        <v>0</v>
      </c>
    </row>
    <row r="183" spans="1:23" x14ac:dyDescent="0.2">
      <c r="A183" s="1" t="s">
        <v>31</v>
      </c>
      <c r="C183" s="35">
        <f t="shared" ref="C183:W183" si="82">C103/(1+C163)</f>
        <v>23.003125682114959</v>
      </c>
      <c r="D183" s="35">
        <f t="shared" si="82"/>
        <v>26.876909084397742</v>
      </c>
      <c r="E183" s="35">
        <f t="shared" si="82"/>
        <v>30.219913992110719</v>
      </c>
      <c r="F183" s="35">
        <f t="shared" si="82"/>
        <v>30.022653431212465</v>
      </c>
      <c r="G183" s="35">
        <f t="shared" si="82"/>
        <v>30.012602708255169</v>
      </c>
      <c r="H183" s="35">
        <f t="shared" si="82"/>
        <v>37.104478817869222</v>
      </c>
      <c r="I183" s="35">
        <f t="shared" si="82"/>
        <v>36.131602432078061</v>
      </c>
      <c r="J183" s="35">
        <f t="shared" si="82"/>
        <v>47.356910118142594</v>
      </c>
      <c r="K183" s="35">
        <f t="shared" si="82"/>
        <v>61.359137552226152</v>
      </c>
      <c r="L183" s="35">
        <f t="shared" si="82"/>
        <v>53.874140578437292</v>
      </c>
      <c r="M183" s="35">
        <f t="shared" si="82"/>
        <v>34.794555918575703</v>
      </c>
      <c r="N183" s="35">
        <f t="shared" si="82"/>
        <v>31.330224519968919</v>
      </c>
      <c r="O183" s="35">
        <f t="shared" si="82"/>
        <v>23.851925516953681</v>
      </c>
      <c r="P183" s="35">
        <f t="shared" si="82"/>
        <v>21.819757490994228</v>
      </c>
      <c r="Q183" s="35">
        <f t="shared" si="82"/>
        <v>21.730023656482352</v>
      </c>
      <c r="R183" s="35">
        <f t="shared" si="82"/>
        <v>25.974777124646241</v>
      </c>
      <c r="S183" s="35">
        <f t="shared" si="82"/>
        <v>27.307610105332177</v>
      </c>
      <c r="T183" s="35">
        <f t="shared" si="82"/>
        <v>0</v>
      </c>
      <c r="U183" s="35">
        <f t="shared" si="82"/>
        <v>0</v>
      </c>
      <c r="V183" s="35">
        <f t="shared" si="82"/>
        <v>0</v>
      </c>
      <c r="W183" s="35">
        <f t="shared" si="82"/>
        <v>0</v>
      </c>
    </row>
    <row r="184" spans="1:23" x14ac:dyDescent="0.2">
      <c r="A184" s="1" t="s">
        <v>32</v>
      </c>
      <c r="C184" s="35">
        <f t="shared" ref="C184:W184" si="83">C104/(1+C164)</f>
        <v>21.382776133662777</v>
      </c>
      <c r="D184" s="35">
        <f t="shared" si="83"/>
        <v>26.976700732230121</v>
      </c>
      <c r="E184" s="35">
        <f t="shared" si="83"/>
        <v>29.051099976544478</v>
      </c>
      <c r="F184" s="35">
        <f t="shared" si="83"/>
        <v>29.721193033894988</v>
      </c>
      <c r="G184" s="35">
        <f t="shared" si="83"/>
        <v>31.190792060227643</v>
      </c>
      <c r="H184" s="35">
        <f t="shared" si="83"/>
        <v>36.938485871030821</v>
      </c>
      <c r="I184" s="35">
        <f t="shared" si="83"/>
        <v>37.348321429189859</v>
      </c>
      <c r="J184" s="35">
        <f t="shared" si="83"/>
        <v>43.242652775210829</v>
      </c>
      <c r="K184" s="35">
        <f t="shared" si="83"/>
        <v>48.240741109817201</v>
      </c>
      <c r="L184" s="35">
        <f t="shared" si="83"/>
        <v>46.788773096898616</v>
      </c>
      <c r="M184" s="35">
        <f t="shared" si="83"/>
        <v>32.327663795591924</v>
      </c>
      <c r="N184" s="35">
        <f t="shared" si="83"/>
        <v>30.610033769684989</v>
      </c>
      <c r="O184" s="35">
        <f t="shared" si="83"/>
        <v>23.65994802083701</v>
      </c>
      <c r="P184" s="35">
        <f t="shared" si="83"/>
        <v>21.656199969945778</v>
      </c>
      <c r="Q184" s="35">
        <f t="shared" si="83"/>
        <v>21.488298171241173</v>
      </c>
      <c r="R184" s="35">
        <f t="shared" si="83"/>
        <v>24.361817938425727</v>
      </c>
      <c r="S184" s="35">
        <f t="shared" si="83"/>
        <v>24.838013940816587</v>
      </c>
      <c r="T184" s="35">
        <f t="shared" si="83"/>
        <v>0</v>
      </c>
      <c r="U184" s="35">
        <f t="shared" si="83"/>
        <v>0</v>
      </c>
      <c r="V184" s="35">
        <f t="shared" si="83"/>
        <v>0</v>
      </c>
      <c r="W184" s="35">
        <f t="shared" si="83"/>
        <v>0</v>
      </c>
    </row>
    <row r="185" spans="1:23" x14ac:dyDescent="0.2">
      <c r="A185" s="1" t="s">
        <v>33</v>
      </c>
      <c r="C185" s="35">
        <f t="shared" ref="C185:W185" si="84">C105/(1+C165)</f>
        <v>20.384092694214225</v>
      </c>
      <c r="D185" s="35">
        <f t="shared" si="84"/>
        <v>25.623869898132963</v>
      </c>
      <c r="E185" s="35">
        <f t="shared" si="84"/>
        <v>26.828563749402452</v>
      </c>
      <c r="F185" s="35">
        <f t="shared" si="84"/>
        <v>31.073939371804535</v>
      </c>
      <c r="G185" s="35">
        <f t="shared" si="84"/>
        <v>30.73199233679339</v>
      </c>
      <c r="H185" s="35">
        <f t="shared" si="84"/>
        <v>32.777920539331788</v>
      </c>
      <c r="I185" s="35">
        <f t="shared" si="84"/>
        <v>41.598618477392314</v>
      </c>
      <c r="J185" s="35">
        <f t="shared" si="84"/>
        <v>44.332831774099212</v>
      </c>
      <c r="K185" s="35">
        <f t="shared" si="84"/>
        <v>46.543154556844023</v>
      </c>
      <c r="L185" s="35">
        <f t="shared" si="84"/>
        <v>46.084019020376353</v>
      </c>
      <c r="M185" s="35">
        <f t="shared" si="84"/>
        <v>43.005490801312696</v>
      </c>
      <c r="N185" s="35">
        <f t="shared" si="84"/>
        <v>31.49514285668868</v>
      </c>
      <c r="O185" s="35">
        <f t="shared" si="84"/>
        <v>25.482938332423139</v>
      </c>
      <c r="P185" s="35">
        <f t="shared" si="84"/>
        <v>21.431735825084225</v>
      </c>
      <c r="Q185" s="35">
        <f t="shared" si="84"/>
        <v>21.378514660293849</v>
      </c>
      <c r="R185" s="35">
        <f t="shared" si="84"/>
        <v>23.603460279608328</v>
      </c>
      <c r="S185" s="35">
        <f t="shared" si="84"/>
        <v>24.793042917332148</v>
      </c>
      <c r="T185" s="35">
        <f t="shared" si="84"/>
        <v>0</v>
      </c>
      <c r="U185" s="35">
        <f t="shared" si="84"/>
        <v>0</v>
      </c>
      <c r="V185" s="35">
        <f t="shared" si="84"/>
        <v>0</v>
      </c>
      <c r="W185" s="35">
        <f t="shared" si="84"/>
        <v>0</v>
      </c>
    </row>
    <row r="186" spans="1:23" x14ac:dyDescent="0.2">
      <c r="A186" s="1" t="s">
        <v>34</v>
      </c>
      <c r="C186" s="35">
        <f t="shared" ref="C186:W186" si="85">C106/(1+C166)</f>
        <v>21.647524402885193</v>
      </c>
      <c r="D186" s="35">
        <f t="shared" si="85"/>
        <v>26.374465750551305</v>
      </c>
      <c r="E186" s="35">
        <f t="shared" si="85"/>
        <v>33.683190919949865</v>
      </c>
      <c r="F186" s="35">
        <f t="shared" si="85"/>
        <v>31.510428942000367</v>
      </c>
      <c r="G186" s="35">
        <f t="shared" si="85"/>
        <v>28.38431931124402</v>
      </c>
      <c r="H186" s="35">
        <f t="shared" si="85"/>
        <v>32.295299178015284</v>
      </c>
      <c r="I186" s="35">
        <f t="shared" si="85"/>
        <v>41.430042263610694</v>
      </c>
      <c r="J186" s="35">
        <f t="shared" si="85"/>
        <v>44.594793735669498</v>
      </c>
      <c r="K186" s="35">
        <f t="shared" si="85"/>
        <v>55.126570572795345</v>
      </c>
      <c r="L186" s="35">
        <f t="shared" si="85"/>
        <v>46.918232656479645</v>
      </c>
      <c r="M186" s="35">
        <f t="shared" si="85"/>
        <v>34.510511999294827</v>
      </c>
      <c r="N186" s="35">
        <f t="shared" si="85"/>
        <v>33.204483918856411</v>
      </c>
      <c r="O186" s="35">
        <f t="shared" si="85"/>
        <v>25.504974405521335</v>
      </c>
      <c r="P186" s="35">
        <f t="shared" si="85"/>
        <v>23.061173762757509</v>
      </c>
      <c r="Q186" s="35">
        <f t="shared" si="85"/>
        <v>23.318776942508265</v>
      </c>
      <c r="R186" s="35">
        <f t="shared" si="85"/>
        <v>26.603268570326179</v>
      </c>
      <c r="S186" s="35">
        <f t="shared" si="85"/>
        <v>27.526233332149989</v>
      </c>
      <c r="T186" s="35">
        <f t="shared" si="85"/>
        <v>0</v>
      </c>
      <c r="U186" s="35">
        <f t="shared" si="85"/>
        <v>0</v>
      </c>
      <c r="V186" s="35">
        <f t="shared" si="85"/>
        <v>0</v>
      </c>
      <c r="W186" s="35">
        <f t="shared" si="85"/>
        <v>0</v>
      </c>
    </row>
    <row r="187" spans="1:23" x14ac:dyDescent="0.2">
      <c r="A187" s="1" t="s">
        <v>35</v>
      </c>
      <c r="C187" s="35">
        <f t="shared" ref="C187:W187" si="86">C107/(1+C167)</f>
        <v>21.430330711853948</v>
      </c>
      <c r="D187" s="35">
        <f t="shared" si="86"/>
        <v>26.547388980164399</v>
      </c>
      <c r="E187" s="35">
        <f t="shared" si="86"/>
        <v>28.707700328865158</v>
      </c>
      <c r="F187" s="35">
        <f t="shared" si="86"/>
        <v>30.169775089301957</v>
      </c>
      <c r="G187" s="35">
        <f t="shared" si="86"/>
        <v>30.624032680316002</v>
      </c>
      <c r="H187" s="35">
        <f t="shared" si="86"/>
        <v>31.403011399605859</v>
      </c>
      <c r="I187" s="35">
        <f t="shared" si="86"/>
        <v>38.532346835962606</v>
      </c>
      <c r="J187" s="35">
        <f t="shared" si="86"/>
        <v>48.379735393243358</v>
      </c>
      <c r="K187" s="35">
        <f t="shared" si="86"/>
        <v>65.795230129499927</v>
      </c>
      <c r="L187" s="35">
        <f t="shared" si="86"/>
        <v>41.296304393319573</v>
      </c>
      <c r="M187" s="35">
        <f t="shared" si="86"/>
        <v>40.866279105277307</v>
      </c>
      <c r="N187" s="35">
        <f t="shared" si="86"/>
        <v>30.231183191985643</v>
      </c>
      <c r="O187" s="35">
        <f t="shared" si="86"/>
        <v>23.796372354059343</v>
      </c>
      <c r="P187" s="35">
        <f t="shared" si="86"/>
        <v>21.327354387346784</v>
      </c>
      <c r="Q187" s="35">
        <f t="shared" si="86"/>
        <v>21.263482399316484</v>
      </c>
      <c r="R187" s="35">
        <f t="shared" si="86"/>
        <v>24.918057268719224</v>
      </c>
      <c r="S187" s="35">
        <f t="shared" si="86"/>
        <v>25.27898379534232</v>
      </c>
      <c r="T187" s="35">
        <f t="shared" si="86"/>
        <v>0</v>
      </c>
      <c r="U187" s="35">
        <f t="shared" si="86"/>
        <v>0</v>
      </c>
      <c r="V187" s="35">
        <f t="shared" si="86"/>
        <v>0</v>
      </c>
      <c r="W187" s="35">
        <f t="shared" si="86"/>
        <v>0</v>
      </c>
    </row>
    <row r="188" spans="1:23" x14ac:dyDescent="0.2">
      <c r="A188" s="1" t="s">
        <v>36</v>
      </c>
      <c r="C188" s="35">
        <f t="shared" ref="C188:W188" si="87">C108/(1+C168)</f>
        <v>18.70150137322787</v>
      </c>
      <c r="D188" s="35">
        <f t="shared" si="87"/>
        <v>22.223659449438401</v>
      </c>
      <c r="E188" s="35">
        <f t="shared" si="87"/>
        <v>27.45508887607652</v>
      </c>
      <c r="F188" s="35">
        <f t="shared" si="87"/>
        <v>24.88986711892419</v>
      </c>
      <c r="G188" s="35">
        <f t="shared" si="87"/>
        <v>27.056284873811748</v>
      </c>
      <c r="H188" s="35">
        <f t="shared" si="87"/>
        <v>30.153030536887407</v>
      </c>
      <c r="I188" s="35">
        <f t="shared" si="87"/>
        <v>33.105439097640932</v>
      </c>
      <c r="J188" s="35">
        <f t="shared" si="87"/>
        <v>42.200244634528275</v>
      </c>
      <c r="K188" s="35">
        <f t="shared" si="87"/>
        <v>48.032011987203489</v>
      </c>
      <c r="L188" s="35">
        <f t="shared" si="87"/>
        <v>44.357332304506336</v>
      </c>
      <c r="M188" s="35">
        <f t="shared" si="87"/>
        <v>35.90947089537115</v>
      </c>
      <c r="N188" s="35">
        <f t="shared" si="87"/>
        <v>31.594112598849264</v>
      </c>
      <c r="O188" s="35">
        <f t="shared" si="87"/>
        <v>21.119682826280513</v>
      </c>
      <c r="P188" s="35">
        <f t="shared" si="87"/>
        <v>19.737532237569795</v>
      </c>
      <c r="Q188" s="35">
        <f t="shared" si="87"/>
        <v>19.566139270209181</v>
      </c>
      <c r="R188" s="35">
        <f t="shared" si="87"/>
        <v>25.068082771295469</v>
      </c>
      <c r="S188" s="35">
        <f t="shared" si="87"/>
        <v>23.087509957680599</v>
      </c>
      <c r="T188" s="35">
        <f t="shared" si="87"/>
        <v>0</v>
      </c>
      <c r="U188" s="35">
        <f t="shared" si="87"/>
        <v>0</v>
      </c>
      <c r="V188" s="35">
        <f t="shared" si="87"/>
        <v>0</v>
      </c>
      <c r="W188" s="35">
        <f t="shared" si="87"/>
        <v>0</v>
      </c>
    </row>
    <row r="189" spans="1:23" x14ac:dyDescent="0.2">
      <c r="A189" s="1" t="s">
        <v>37</v>
      </c>
      <c r="C189" s="35">
        <f t="shared" ref="C189:W189" si="88">C109/(1+C169)</f>
        <v>21.777888292548244</v>
      </c>
      <c r="D189" s="35">
        <f t="shared" si="88"/>
        <v>25.423162863884528</v>
      </c>
      <c r="E189" s="35">
        <f t="shared" si="88"/>
        <v>28.801146812328803</v>
      </c>
      <c r="F189" s="35">
        <f t="shared" si="88"/>
        <v>29.675528807291816</v>
      </c>
      <c r="G189" s="35">
        <f t="shared" si="88"/>
        <v>28.654682851417071</v>
      </c>
      <c r="H189" s="35">
        <f t="shared" si="88"/>
        <v>34.896297804606519</v>
      </c>
      <c r="I189" s="35">
        <f t="shared" si="88"/>
        <v>36.768522354830182</v>
      </c>
      <c r="J189" s="35">
        <f t="shared" si="88"/>
        <v>39.646864548270635</v>
      </c>
      <c r="K189" s="35">
        <f t="shared" si="88"/>
        <v>50.942023653941426</v>
      </c>
      <c r="L189" s="35">
        <f t="shared" si="88"/>
        <v>45.990643023884154</v>
      </c>
      <c r="M189" s="35">
        <f t="shared" si="88"/>
        <v>35.962883824651747</v>
      </c>
      <c r="N189" s="35">
        <f t="shared" si="88"/>
        <v>32.209039999828072</v>
      </c>
      <c r="O189" s="35">
        <f t="shared" si="88"/>
        <v>25.279387804969449</v>
      </c>
      <c r="P189" s="35">
        <f t="shared" si="88"/>
        <v>22.757278806365431</v>
      </c>
      <c r="Q189" s="35">
        <f t="shared" si="88"/>
        <v>23.779069086106013</v>
      </c>
      <c r="R189" s="35">
        <f t="shared" si="88"/>
        <v>25.33999580378898</v>
      </c>
      <c r="S189" s="35">
        <f t="shared" si="88"/>
        <v>27.321040639765631</v>
      </c>
      <c r="T189" s="35">
        <f t="shared" si="88"/>
        <v>0</v>
      </c>
      <c r="U189" s="35">
        <f t="shared" si="88"/>
        <v>0</v>
      </c>
      <c r="V189" s="35">
        <f t="shared" si="88"/>
        <v>0</v>
      </c>
      <c r="W189" s="35">
        <f t="shared" si="88"/>
        <v>0</v>
      </c>
    </row>
    <row r="190" spans="1:23" x14ac:dyDescent="0.2">
      <c r="A190" s="1" t="s">
        <v>38</v>
      </c>
      <c r="C190" s="35">
        <f t="shared" ref="C190:W190" si="89">C110/(1+C170)</f>
        <v>24.74903673915626</v>
      </c>
      <c r="D190" s="35">
        <f t="shared" si="89"/>
        <v>27.951317197304729</v>
      </c>
      <c r="E190" s="35">
        <f t="shared" si="89"/>
        <v>34.131290122392642</v>
      </c>
      <c r="F190" s="35">
        <f t="shared" si="89"/>
        <v>29.853304506146145</v>
      </c>
      <c r="G190" s="35">
        <f t="shared" si="89"/>
        <v>33.893356823300053</v>
      </c>
      <c r="H190" s="35">
        <f t="shared" si="89"/>
        <v>39.16113349635912</v>
      </c>
      <c r="I190" s="35">
        <f t="shared" si="89"/>
        <v>38.71377490763706</v>
      </c>
      <c r="J190" s="35">
        <f t="shared" si="89"/>
        <v>40.756165858773009</v>
      </c>
      <c r="K190" s="35">
        <f t="shared" si="89"/>
        <v>55.126265782079678</v>
      </c>
      <c r="L190" s="35">
        <f t="shared" si="89"/>
        <v>44.78318390373687</v>
      </c>
      <c r="M190" s="35">
        <f t="shared" si="89"/>
        <v>38.192889982754487</v>
      </c>
      <c r="N190" s="35">
        <f t="shared" si="89"/>
        <v>32.064344107700386</v>
      </c>
      <c r="O190" s="35">
        <f t="shared" si="89"/>
        <v>21.41480512178282</v>
      </c>
      <c r="P190" s="35">
        <f t="shared" si="89"/>
        <v>21.770645643255978</v>
      </c>
      <c r="Q190" s="35">
        <f t="shared" si="89"/>
        <v>22.941634939547924</v>
      </c>
      <c r="R190" s="35">
        <f t="shared" si="89"/>
        <v>24.31381772023305</v>
      </c>
      <c r="S190" s="35">
        <f t="shared" si="89"/>
        <v>25.231162155020431</v>
      </c>
      <c r="T190" s="35">
        <f t="shared" si="89"/>
        <v>0</v>
      </c>
      <c r="U190" s="35">
        <f t="shared" si="89"/>
        <v>0</v>
      </c>
      <c r="V190" s="35">
        <f t="shared" si="89"/>
        <v>0</v>
      </c>
      <c r="W190" s="35">
        <f t="shared" si="89"/>
        <v>0</v>
      </c>
    </row>
    <row r="191" spans="1:23" x14ac:dyDescent="0.2">
      <c r="A191" s="1" t="s">
        <v>39</v>
      </c>
      <c r="C191" s="35">
        <f t="shared" ref="C191:W191" si="90">C111/(1+C171)</f>
        <v>21.398380581230498</v>
      </c>
      <c r="D191" s="35">
        <f t="shared" si="90"/>
        <v>26.826213195865115</v>
      </c>
      <c r="E191" s="35">
        <f t="shared" si="90"/>
        <v>30.727938027183185</v>
      </c>
      <c r="F191" s="35">
        <f t="shared" si="90"/>
        <v>27.688629945446852</v>
      </c>
      <c r="G191" s="35">
        <f t="shared" si="90"/>
        <v>31.406195669130085</v>
      </c>
      <c r="H191" s="35">
        <f t="shared" si="90"/>
        <v>34.60267675630422</v>
      </c>
      <c r="I191" s="35">
        <f t="shared" si="90"/>
        <v>39.919809773365749</v>
      </c>
      <c r="J191" s="35">
        <f t="shared" si="90"/>
        <v>50.932036394222266</v>
      </c>
      <c r="K191" s="35">
        <f t="shared" si="90"/>
        <v>58.81857988249822</v>
      </c>
      <c r="L191" s="35">
        <f t="shared" si="90"/>
        <v>43.166853205407961</v>
      </c>
      <c r="M191" s="35">
        <f t="shared" si="90"/>
        <v>38.245451701032813</v>
      </c>
      <c r="N191" s="35">
        <f t="shared" si="90"/>
        <v>30.575137798363425</v>
      </c>
      <c r="O191" s="35">
        <f t="shared" si="90"/>
        <v>24.498732151451396</v>
      </c>
      <c r="P191" s="35">
        <f t="shared" si="90"/>
        <v>21.316296145382175</v>
      </c>
      <c r="Q191" s="35">
        <f t="shared" si="90"/>
        <v>19.250001926115811</v>
      </c>
      <c r="R191" s="35">
        <f t="shared" si="90"/>
        <v>23.263410682715726</v>
      </c>
      <c r="S191" s="35">
        <f t="shared" si="90"/>
        <v>0</v>
      </c>
      <c r="T191" s="35">
        <f t="shared" si="90"/>
        <v>0</v>
      </c>
      <c r="U191" s="35">
        <f t="shared" si="90"/>
        <v>0</v>
      </c>
      <c r="V191" s="35">
        <f t="shared" si="90"/>
        <v>0</v>
      </c>
      <c r="W191" s="35">
        <f t="shared" si="90"/>
        <v>0</v>
      </c>
    </row>
    <row r="192" spans="1:23" x14ac:dyDescent="0.2">
      <c r="A192" s="1" t="s">
        <v>40</v>
      </c>
      <c r="C192" s="35">
        <f t="shared" ref="C192:W192" si="91">C112/(1+C172)</f>
        <v>24.253609224303865</v>
      </c>
      <c r="D192" s="35">
        <f t="shared" si="91"/>
        <v>28.766227660741094</v>
      </c>
      <c r="E192" s="35">
        <f t="shared" si="91"/>
        <v>31.074329374123618</v>
      </c>
      <c r="F192" s="35">
        <f t="shared" si="91"/>
        <v>29.410991484609696</v>
      </c>
      <c r="G192" s="35">
        <f t="shared" si="91"/>
        <v>33.689906418639957</v>
      </c>
      <c r="H192" s="35">
        <f t="shared" si="91"/>
        <v>35.049034356543956</v>
      </c>
      <c r="I192" s="35">
        <f t="shared" si="91"/>
        <v>37.568951940841451</v>
      </c>
      <c r="J192" s="35">
        <f t="shared" si="91"/>
        <v>42.857465670015607</v>
      </c>
      <c r="K192" s="35">
        <f t="shared" si="91"/>
        <v>51.698388128318186</v>
      </c>
      <c r="L192" s="35">
        <f t="shared" si="91"/>
        <v>46.910399090570458</v>
      </c>
      <c r="M192" s="35">
        <f t="shared" si="91"/>
        <v>38.204280011874744</v>
      </c>
      <c r="N192" s="35">
        <f t="shared" si="91"/>
        <v>34.871864683719259</v>
      </c>
      <c r="O192" s="35">
        <f t="shared" si="91"/>
        <v>26.243357729579294</v>
      </c>
      <c r="P192" s="35">
        <f t="shared" si="91"/>
        <v>24.176177447847191</v>
      </c>
      <c r="Q192" s="35">
        <f t="shared" si="91"/>
        <v>23.83131140498919</v>
      </c>
      <c r="R192" s="35">
        <f t="shared" si="91"/>
        <v>26.724798306557762</v>
      </c>
      <c r="S192" s="35">
        <f t="shared" si="91"/>
        <v>29.191208492387425</v>
      </c>
      <c r="T192" s="35">
        <f t="shared" si="91"/>
        <v>0</v>
      </c>
      <c r="U192" s="35">
        <f t="shared" si="91"/>
        <v>0</v>
      </c>
      <c r="V192" s="35">
        <f t="shared" si="91"/>
        <v>0</v>
      </c>
      <c r="W192" s="35">
        <f t="shared" si="91"/>
        <v>0</v>
      </c>
    </row>
    <row r="193" spans="1:29" x14ac:dyDescent="0.2">
      <c r="A193" s="36" t="s">
        <v>52</v>
      </c>
      <c r="B193" s="37"/>
      <c r="C193" s="40">
        <f>AVERAGE(C181:C192)</f>
        <v>21.853586398267851</v>
      </c>
      <c r="D193" s="40">
        <f t="shared" ref="D193:W193" si="92">AVERAGE(D181:D192)</f>
        <v>26.35083398730718</v>
      </c>
      <c r="E193" s="40">
        <f t="shared" si="92"/>
        <v>30.417718169045401</v>
      </c>
      <c r="F193" s="40">
        <f t="shared" si="92"/>
        <v>29.322940717243</v>
      </c>
      <c r="G193" s="40">
        <f t="shared" si="92"/>
        <v>30.757936184925736</v>
      </c>
      <c r="H193" s="40">
        <f t="shared" si="92"/>
        <v>34.546464481549521</v>
      </c>
      <c r="I193" s="40">
        <f t="shared" si="92"/>
        <v>38.331244181998152</v>
      </c>
      <c r="J193" s="40">
        <f t="shared" si="92"/>
        <v>44.33841295244266</v>
      </c>
      <c r="K193" s="40">
        <f t="shared" si="92"/>
        <v>54.83472983766211</v>
      </c>
      <c r="L193" s="40">
        <f t="shared" si="92"/>
        <v>45.676025656068909</v>
      </c>
      <c r="M193" s="40">
        <f t="shared" si="92"/>
        <v>37.194893517767369</v>
      </c>
      <c r="N193" s="40">
        <f t="shared" si="92"/>
        <v>31.804812449325293</v>
      </c>
      <c r="O193" s="40">
        <f t="shared" si="92"/>
        <v>23.980796087731431</v>
      </c>
      <c r="P193" s="40">
        <f t="shared" si="92"/>
        <v>21.836305649249312</v>
      </c>
      <c r="Q193" s="40">
        <f t="shared" si="92"/>
        <v>21.842318388900441</v>
      </c>
      <c r="R193" s="40">
        <f t="shared" si="92"/>
        <v>24.963514210803009</v>
      </c>
      <c r="S193" s="40">
        <f t="shared" si="92"/>
        <v>23.884514391042643</v>
      </c>
      <c r="T193" s="40">
        <f t="shared" si="92"/>
        <v>1.8234112781164054</v>
      </c>
      <c r="U193" s="40">
        <f t="shared" si="92"/>
        <v>0</v>
      </c>
      <c r="V193" s="40">
        <f t="shared" si="92"/>
        <v>0</v>
      </c>
      <c r="W193" s="41">
        <f t="shared" si="92"/>
        <v>0</v>
      </c>
    </row>
    <row r="194" spans="1:29" x14ac:dyDescent="0.2">
      <c r="C194" s="21">
        <f>(SUM(C101:C112)-SUM(C181:C192))/SUM(C101:C112)</f>
        <v>2.0583764679744081E-3</v>
      </c>
      <c r="D194" s="21">
        <f t="shared" ref="D194:R194" si="93">(SUM(D101:D112)-SUM(D181:D192))/SUM(D101:D112)</f>
        <v>-3.2091989126885307E-4</v>
      </c>
      <c r="E194" s="21">
        <f t="shared" si="93"/>
        <v>-2.580877535912103E-3</v>
      </c>
      <c r="F194" s="21">
        <f t="shared" si="93"/>
        <v>-5.3071604423222194E-5</v>
      </c>
      <c r="G194" s="21">
        <f t="shared" si="93"/>
        <v>1.1877415511104335E-3</v>
      </c>
      <c r="H194" s="21">
        <f t="shared" si="93"/>
        <v>-1.1833756276831099E-4</v>
      </c>
      <c r="I194" s="21">
        <f t="shared" si="93"/>
        <v>-1.7293880915185051E-4</v>
      </c>
      <c r="J194" s="21">
        <f t="shared" si="93"/>
        <v>-1.3625508490520875E-3</v>
      </c>
      <c r="K194" s="21">
        <f t="shared" si="93"/>
        <v>-2.6019411892662489E-3</v>
      </c>
      <c r="L194" s="21">
        <f t="shared" si="93"/>
        <v>2.7205220493830827E-3</v>
      </c>
      <c r="M194" s="21">
        <f t="shared" si="93"/>
        <v>-1.836985295467193E-3</v>
      </c>
      <c r="N194" s="21">
        <f t="shared" si="93"/>
        <v>-1.1801912037575329E-3</v>
      </c>
      <c r="O194" s="21">
        <f t="shared" si="93"/>
        <v>3.0380585070780139E-4</v>
      </c>
      <c r="P194" s="21">
        <f t="shared" si="93"/>
        <v>4.0035331370199401E-4</v>
      </c>
      <c r="Q194" s="21">
        <f t="shared" si="93"/>
        <v>2.3416397875503355E-4</v>
      </c>
      <c r="R194" s="21">
        <f t="shared" si="93"/>
        <v>-2.0934368990583338E-4</v>
      </c>
    </row>
    <row r="198" spans="1:29" x14ac:dyDescent="0.2">
      <c r="Q198" s="17" t="s">
        <v>57</v>
      </c>
      <c r="R198" s="42">
        <v>2</v>
      </c>
    </row>
    <row r="199" spans="1:29" ht="12.75" x14ac:dyDescent="0.2">
      <c r="B199" s="24" t="s">
        <v>55</v>
      </c>
      <c r="C199" s="24"/>
      <c r="AA199" s="112" t="s">
        <v>69</v>
      </c>
      <c r="AB199" s="112"/>
    </row>
    <row r="200" spans="1:29" ht="22.5" x14ac:dyDescent="0.2">
      <c r="C200" s="15">
        <f>C$10</f>
        <v>2000</v>
      </c>
      <c r="D200" s="15">
        <f t="shared" ref="D200:W200" si="94">D$10</f>
        <v>2001</v>
      </c>
      <c r="E200" s="15">
        <f t="shared" si="94"/>
        <v>2002</v>
      </c>
      <c r="F200" s="15">
        <f t="shared" si="94"/>
        <v>2003</v>
      </c>
      <c r="G200" s="15">
        <f t="shared" si="94"/>
        <v>2004</v>
      </c>
      <c r="H200" s="15">
        <f t="shared" si="94"/>
        <v>2005</v>
      </c>
      <c r="I200" s="15">
        <f t="shared" si="94"/>
        <v>2006</v>
      </c>
      <c r="J200" s="15">
        <f t="shared" si="94"/>
        <v>2007</v>
      </c>
      <c r="K200" s="15">
        <f t="shared" si="94"/>
        <v>2008</v>
      </c>
      <c r="L200" s="15">
        <f t="shared" si="94"/>
        <v>2009</v>
      </c>
      <c r="M200" s="15">
        <f t="shared" si="94"/>
        <v>2010</v>
      </c>
      <c r="N200" s="15">
        <f t="shared" si="94"/>
        <v>2011</v>
      </c>
      <c r="O200" s="15">
        <f t="shared" si="94"/>
        <v>2012</v>
      </c>
      <c r="P200" s="15">
        <f t="shared" si="94"/>
        <v>2013</v>
      </c>
      <c r="Q200" s="15">
        <f t="shared" si="94"/>
        <v>2014</v>
      </c>
      <c r="R200" s="15">
        <f t="shared" si="94"/>
        <v>2015</v>
      </c>
      <c r="S200" s="15">
        <f t="shared" si="94"/>
        <v>2016</v>
      </c>
      <c r="T200" s="15">
        <f t="shared" si="94"/>
        <v>2017</v>
      </c>
      <c r="U200" s="15">
        <f t="shared" si="94"/>
        <v>2018</v>
      </c>
      <c r="V200" s="15">
        <f t="shared" si="94"/>
        <v>2019</v>
      </c>
      <c r="W200" s="15">
        <f t="shared" si="94"/>
        <v>2020</v>
      </c>
      <c r="Y200" s="15" t="s">
        <v>52</v>
      </c>
      <c r="Z200" s="16" t="s">
        <v>56</v>
      </c>
      <c r="AA200" s="16" t="s">
        <v>70</v>
      </c>
      <c r="AB200" s="16" t="s">
        <v>71</v>
      </c>
      <c r="AC200" s="16" t="s">
        <v>60</v>
      </c>
    </row>
    <row r="201" spans="1:29" x14ac:dyDescent="0.2">
      <c r="A201" s="1" t="s">
        <v>29</v>
      </c>
      <c r="C201" s="35">
        <f>C181/C$193</f>
        <v>1.0069880404968961</v>
      </c>
      <c r="D201" s="35">
        <f t="shared" ref="D201:R201" si="95">D181/D$193</f>
        <v>1.0682793524316301</v>
      </c>
      <c r="E201" s="35">
        <f t="shared" si="95"/>
        <v>1.0781925121696831</v>
      </c>
      <c r="F201" s="35">
        <f t="shared" si="95"/>
        <v>1.0283119747124934</v>
      </c>
      <c r="G201" s="35">
        <f t="shared" si="95"/>
        <v>1.0886548117257573</v>
      </c>
      <c r="H201" s="35">
        <f t="shared" si="95"/>
        <v>1.0240389116134847</v>
      </c>
      <c r="I201" s="35">
        <f t="shared" si="95"/>
        <v>1.0613448505156802</v>
      </c>
      <c r="J201" s="35">
        <f t="shared" si="95"/>
        <v>1.0035544094052027</v>
      </c>
      <c r="K201" s="35">
        <f t="shared" si="95"/>
        <v>1.173985166064152</v>
      </c>
      <c r="L201" s="35">
        <f t="shared" si="95"/>
        <v>0.88361985021842337</v>
      </c>
      <c r="M201" s="35">
        <f t="shared" si="95"/>
        <v>0.99953072945265242</v>
      </c>
      <c r="N201" s="35">
        <f t="shared" si="95"/>
        <v>1.016987565029595</v>
      </c>
      <c r="O201" s="35">
        <f t="shared" si="95"/>
        <v>0.97949943718618282</v>
      </c>
      <c r="P201" s="35">
        <f t="shared" si="95"/>
        <v>0.97760952046993621</v>
      </c>
      <c r="Q201" s="35">
        <f t="shared" si="95"/>
        <v>0.99813218658749248</v>
      </c>
      <c r="R201" s="35">
        <f t="shared" si="95"/>
        <v>0.97867239835853392</v>
      </c>
      <c r="S201" s="35"/>
      <c r="T201" s="35"/>
      <c r="U201" s="35"/>
      <c r="V201" s="35"/>
      <c r="W201" s="35"/>
      <c r="Y201" s="35">
        <f>AVERAGE(C201:W201)</f>
        <v>1.0229626072773623</v>
      </c>
      <c r="Z201" s="35">
        <f>STDEV(C201:W201)</f>
        <v>6.3711508363419933E-2</v>
      </c>
      <c r="AA201" s="35">
        <f t="shared" ref="AA201:AA212" si="96">$Y201-$Z201*MaxSD</f>
        <v>0.89553959055052246</v>
      </c>
      <c r="AB201" s="35">
        <f t="shared" ref="AB201:AB212" si="97">$Y201+$Z201*MaxSD</f>
        <v>1.1503856240042021</v>
      </c>
      <c r="AC201" s="35">
        <f>SUMPRODUCT(C201:W201,C$236:W$236)/Y$236</f>
        <v>1.0255592967747804</v>
      </c>
    </row>
    <row r="202" spans="1:29" x14ac:dyDescent="0.2">
      <c r="A202" s="1" t="s">
        <v>30</v>
      </c>
      <c r="C202" s="35">
        <f t="shared" ref="C202:R202" si="98">C182/C$193</f>
        <v>0.98420782781446858</v>
      </c>
      <c r="D202" s="35">
        <f t="shared" si="98"/>
        <v>0.92862492241303163</v>
      </c>
      <c r="E202" s="35">
        <f t="shared" si="98"/>
        <v>1.0367707303734452</v>
      </c>
      <c r="F202" s="35">
        <f t="shared" si="98"/>
        <v>0.94485222577506689</v>
      </c>
      <c r="G202" s="35">
        <f t="shared" si="98"/>
        <v>0.97426215723104281</v>
      </c>
      <c r="H202" s="35">
        <f t="shared" si="98"/>
        <v>1.007318162842556</v>
      </c>
      <c r="I202" s="35">
        <f t="shared" si="98"/>
        <v>0.99591946099507167</v>
      </c>
      <c r="J202" s="35">
        <f t="shared" si="98"/>
        <v>0.9757959706201097</v>
      </c>
      <c r="K202" s="35">
        <f t="shared" si="98"/>
        <v>0.94756544686181132</v>
      </c>
      <c r="L202" s="35">
        <f t="shared" si="98"/>
        <v>1.0417321333669716</v>
      </c>
      <c r="M202" s="35">
        <f t="shared" si="98"/>
        <v>0.9985726968139127</v>
      </c>
      <c r="N202" s="35">
        <f t="shared" si="98"/>
        <v>0.97869098353562334</v>
      </c>
      <c r="O202" s="35">
        <f t="shared" si="98"/>
        <v>0.97695891462483686</v>
      </c>
      <c r="P202" s="35">
        <f t="shared" si="98"/>
        <v>0.99074157173600497</v>
      </c>
      <c r="Q202" s="35">
        <f t="shared" si="98"/>
        <v>0.99618762115467274</v>
      </c>
      <c r="R202" s="35">
        <f t="shared" si="98"/>
        <v>0.99984247123244152</v>
      </c>
      <c r="S202" s="35"/>
      <c r="T202" s="35"/>
      <c r="U202" s="35"/>
      <c r="V202" s="35"/>
      <c r="W202" s="35"/>
      <c r="Y202" s="35">
        <f t="shared" ref="Y202:Y212" si="99">AVERAGE(C202:W202)</f>
        <v>0.98612770608694167</v>
      </c>
      <c r="Z202" s="35">
        <f t="shared" ref="Z202:Z212" si="100">STDEV(C202:W202)</f>
        <v>3.006085067463999E-2</v>
      </c>
      <c r="AA202" s="35">
        <f t="shared" si="96"/>
        <v>0.9260060047376617</v>
      </c>
      <c r="AB202" s="35">
        <f t="shared" si="97"/>
        <v>1.0462494074362216</v>
      </c>
      <c r="AC202" s="35">
        <f t="shared" ref="AC202:AC212" si="101">SUMPRODUCT(C202:W202,C$236:W$236)/Y$236</f>
        <v>0.98453142081068845</v>
      </c>
    </row>
    <row r="203" spans="1:29" x14ac:dyDescent="0.2">
      <c r="A203" s="1" t="s">
        <v>31</v>
      </c>
      <c r="C203" s="35">
        <f t="shared" ref="C203:R203" si="102">C183/C$193</f>
        <v>1.0526018596168829</v>
      </c>
      <c r="D203" s="35">
        <f t="shared" si="102"/>
        <v>1.0199642674438298</v>
      </c>
      <c r="E203" s="35">
        <f t="shared" si="102"/>
        <v>0.99349707378326702</v>
      </c>
      <c r="F203" s="35">
        <f t="shared" si="102"/>
        <v>1.0238622967838287</v>
      </c>
      <c r="G203" s="35">
        <f t="shared" si="102"/>
        <v>0.97576776698574952</v>
      </c>
      <c r="H203" s="35">
        <f t="shared" si="102"/>
        <v>1.074045618696694</v>
      </c>
      <c r="I203" s="35">
        <f t="shared" si="102"/>
        <v>0.9426149138421881</v>
      </c>
      <c r="J203" s="35">
        <f t="shared" si="102"/>
        <v>1.0680786019323147</v>
      </c>
      <c r="K203" s="35">
        <f t="shared" si="102"/>
        <v>1.1189831286463801</v>
      </c>
      <c r="L203" s="35">
        <f t="shared" si="102"/>
        <v>1.179483981029753</v>
      </c>
      <c r="M203" s="35">
        <f t="shared" si="102"/>
        <v>0.93546593706350945</v>
      </c>
      <c r="N203" s="35">
        <f t="shared" si="102"/>
        <v>0.98507810948067887</v>
      </c>
      <c r="O203" s="35">
        <f t="shared" si="102"/>
        <v>0.99462609288255943</v>
      </c>
      <c r="P203" s="35">
        <f t="shared" si="102"/>
        <v>0.99924217225565104</v>
      </c>
      <c r="Q203" s="35">
        <f t="shared" si="102"/>
        <v>0.99485884554841242</v>
      </c>
      <c r="R203" s="35">
        <f t="shared" si="102"/>
        <v>1.0405096375976426</v>
      </c>
      <c r="S203" s="35"/>
      <c r="T203" s="35"/>
      <c r="U203" s="35"/>
      <c r="V203" s="35"/>
      <c r="W203" s="35"/>
      <c r="Y203" s="35">
        <f t="shared" si="99"/>
        <v>1.0249175189743338</v>
      </c>
      <c r="Z203" s="35">
        <f t="shared" si="100"/>
        <v>6.3401633832506826E-2</v>
      </c>
      <c r="AA203" s="35">
        <f t="shared" si="96"/>
        <v>0.8981142513093201</v>
      </c>
      <c r="AB203" s="35">
        <f t="shared" si="97"/>
        <v>1.1517207866393475</v>
      </c>
      <c r="AC203" s="35">
        <f t="shared" si="101"/>
        <v>1.0080557212431154</v>
      </c>
    </row>
    <row r="204" spans="1:29" x14ac:dyDescent="0.2">
      <c r="A204" s="1" t="s">
        <v>32</v>
      </c>
      <c r="C204" s="35">
        <f t="shared" ref="C204:R204" si="103">C184/C$193</f>
        <v>0.97845615561561139</v>
      </c>
      <c r="D204" s="35">
        <f t="shared" si="103"/>
        <v>1.0237513068931485</v>
      </c>
      <c r="E204" s="35">
        <f t="shared" si="103"/>
        <v>0.95507163999265199</v>
      </c>
      <c r="F204" s="35">
        <f t="shared" si="103"/>
        <v>1.0135815953963239</v>
      </c>
      <c r="G204" s="35">
        <f t="shared" si="103"/>
        <v>1.0140729817728813</v>
      </c>
      <c r="H204" s="35">
        <f t="shared" si="103"/>
        <v>1.069240700181022</v>
      </c>
      <c r="I204" s="35">
        <f t="shared" si="103"/>
        <v>0.97435713935761281</v>
      </c>
      <c r="J204" s="35">
        <f t="shared" si="103"/>
        <v>0.97528643665240922</v>
      </c>
      <c r="K204" s="35">
        <f t="shared" si="103"/>
        <v>0.87974794902124309</v>
      </c>
      <c r="L204" s="35">
        <f t="shared" si="103"/>
        <v>1.024361739552571</v>
      </c>
      <c r="M204" s="35">
        <f t="shared" si="103"/>
        <v>0.86914252839975326</v>
      </c>
      <c r="N204" s="35">
        <f t="shared" si="103"/>
        <v>0.96243402844950121</v>
      </c>
      <c r="O204" s="35">
        <f t="shared" si="103"/>
        <v>0.98662062486496993</v>
      </c>
      <c r="P204" s="35">
        <f t="shared" si="103"/>
        <v>0.99175200777107064</v>
      </c>
      <c r="Q204" s="35">
        <f t="shared" si="103"/>
        <v>0.9837920036071276</v>
      </c>
      <c r="R204" s="35">
        <f t="shared" si="103"/>
        <v>0.97589697238552664</v>
      </c>
      <c r="S204" s="35"/>
      <c r="T204" s="35"/>
      <c r="U204" s="35"/>
      <c r="V204" s="35"/>
      <c r="W204" s="35"/>
      <c r="Y204" s="35">
        <f t="shared" si="99"/>
        <v>0.97984786311958916</v>
      </c>
      <c r="Z204" s="35">
        <f t="shared" si="100"/>
        <v>5.0115734979834209E-2</v>
      </c>
      <c r="AA204" s="35">
        <f t="shared" si="96"/>
        <v>0.8796163931599208</v>
      </c>
      <c r="AB204" s="35">
        <f t="shared" si="97"/>
        <v>1.0800793330792575</v>
      </c>
      <c r="AC204" s="35">
        <f t="shared" si="101"/>
        <v>0.99408559635728755</v>
      </c>
    </row>
    <row r="205" spans="1:29" x14ac:dyDescent="0.2">
      <c r="A205" s="1" t="s">
        <v>33</v>
      </c>
      <c r="C205" s="35">
        <f t="shared" ref="C205:R205" si="104">C185/C$193</f>
        <v>0.9327573205938362</v>
      </c>
      <c r="D205" s="35">
        <f t="shared" si="104"/>
        <v>0.97241210317956595</v>
      </c>
      <c r="E205" s="35">
        <f t="shared" si="104"/>
        <v>0.88200448174000601</v>
      </c>
      <c r="F205" s="35">
        <f t="shared" si="104"/>
        <v>1.0597142923503535</v>
      </c>
      <c r="G205" s="35">
        <f t="shared" si="104"/>
        <v>0.99915651531440974</v>
      </c>
      <c r="H205" s="35">
        <f t="shared" si="104"/>
        <v>0.948806803568502</v>
      </c>
      <c r="I205" s="35">
        <f t="shared" si="104"/>
        <v>1.0852404967571767</v>
      </c>
      <c r="J205" s="35">
        <f t="shared" si="104"/>
        <v>0.99987412318186863</v>
      </c>
      <c r="K205" s="35">
        <f t="shared" si="104"/>
        <v>0.84878971218851185</v>
      </c>
      <c r="L205" s="35">
        <f t="shared" si="104"/>
        <v>1.0089323306580908</v>
      </c>
      <c r="M205" s="35">
        <f t="shared" si="104"/>
        <v>1.1562202962288279</v>
      </c>
      <c r="N205" s="35">
        <f t="shared" si="104"/>
        <v>0.99026343597749522</v>
      </c>
      <c r="O205" s="35">
        <f t="shared" si="104"/>
        <v>1.0626393819119375</v>
      </c>
      <c r="P205" s="35">
        <f t="shared" si="104"/>
        <v>0.98147260664585012</v>
      </c>
      <c r="Q205" s="35">
        <f t="shared" si="104"/>
        <v>0.97876581961911691</v>
      </c>
      <c r="R205" s="35">
        <f t="shared" si="104"/>
        <v>0.94551833048385014</v>
      </c>
      <c r="S205" s="35"/>
      <c r="T205" s="35"/>
      <c r="U205" s="35"/>
      <c r="V205" s="35"/>
      <c r="W205" s="35"/>
      <c r="Y205" s="35">
        <f t="shared" si="99"/>
        <v>0.99078550314996239</v>
      </c>
      <c r="Z205" s="35">
        <f t="shared" si="100"/>
        <v>7.5907983442171742E-2</v>
      </c>
      <c r="AA205" s="35">
        <f t="shared" si="96"/>
        <v>0.83896953626561888</v>
      </c>
      <c r="AB205" s="35">
        <f t="shared" si="97"/>
        <v>1.1426014700343059</v>
      </c>
      <c r="AC205" s="35">
        <f t="shared" si="101"/>
        <v>0.98656263234517505</v>
      </c>
    </row>
    <row r="206" spans="1:29" x14ac:dyDescent="0.2">
      <c r="A206" s="1" t="s">
        <v>34</v>
      </c>
      <c r="C206" s="35">
        <f t="shared" ref="C206:R206" si="105">C186/C$193</f>
        <v>0.99057079274644866</v>
      </c>
      <c r="D206" s="35">
        <f t="shared" si="105"/>
        <v>1.0008968127253774</v>
      </c>
      <c r="E206" s="35">
        <f t="shared" si="105"/>
        <v>1.1073542970171764</v>
      </c>
      <c r="F206" s="35">
        <f t="shared" si="105"/>
        <v>1.0745998924818287</v>
      </c>
      <c r="G206" s="35">
        <f t="shared" si="105"/>
        <v>0.92282912418405338</v>
      </c>
      <c r="H206" s="35">
        <f t="shared" si="105"/>
        <v>0.93483659363358207</v>
      </c>
      <c r="I206" s="35">
        <f t="shared" si="105"/>
        <v>1.0808426167149527</v>
      </c>
      <c r="J206" s="35">
        <f t="shared" si="105"/>
        <v>1.0057823626547444</v>
      </c>
      <c r="K206" s="35">
        <f t="shared" si="105"/>
        <v>1.0053221878907259</v>
      </c>
      <c r="L206" s="35">
        <f t="shared" si="105"/>
        <v>1.027196039553973</v>
      </c>
      <c r="M206" s="35">
        <f t="shared" si="105"/>
        <v>0.92782929954644833</v>
      </c>
      <c r="N206" s="35">
        <f t="shared" si="105"/>
        <v>1.0440081661151506</v>
      </c>
      <c r="O206" s="35">
        <f t="shared" si="105"/>
        <v>1.0635582868981432</v>
      </c>
      <c r="P206" s="35">
        <f t="shared" si="105"/>
        <v>1.0560931932893285</v>
      </c>
      <c r="Q206" s="35">
        <f t="shared" si="105"/>
        <v>1.06759623806043</v>
      </c>
      <c r="R206" s="35">
        <f t="shared" si="105"/>
        <v>1.0656860386593152</v>
      </c>
      <c r="S206" s="35"/>
      <c r="T206" s="35"/>
      <c r="U206" s="35"/>
      <c r="V206" s="35"/>
      <c r="W206" s="35"/>
      <c r="Y206" s="35">
        <f t="shared" si="99"/>
        <v>1.0234376213857299</v>
      </c>
      <c r="Z206" s="35">
        <f t="shared" si="100"/>
        <v>5.7238982002138797E-2</v>
      </c>
      <c r="AA206" s="35">
        <f t="shared" si="96"/>
        <v>0.90895965738145235</v>
      </c>
      <c r="AB206" s="35">
        <f t="shared" si="97"/>
        <v>1.1379155853900076</v>
      </c>
      <c r="AC206" s="35">
        <f t="shared" si="101"/>
        <v>1.0340726710438155</v>
      </c>
    </row>
    <row r="207" spans="1:29" x14ac:dyDescent="0.2">
      <c r="A207" s="1" t="s">
        <v>35</v>
      </c>
      <c r="C207" s="35">
        <f t="shared" ref="C207:R207" si="106">C187/C$193</f>
        <v>0.9806322093453983</v>
      </c>
      <c r="D207" s="35">
        <f t="shared" si="106"/>
        <v>1.0074591564332231</v>
      </c>
      <c r="E207" s="35">
        <f t="shared" si="106"/>
        <v>0.94378217883810755</v>
      </c>
      <c r="F207" s="35">
        <f t="shared" si="106"/>
        <v>1.0288795854489787</v>
      </c>
      <c r="G207" s="35">
        <f t="shared" si="106"/>
        <v>0.99564653805753855</v>
      </c>
      <c r="H207" s="35">
        <f t="shared" si="106"/>
        <v>0.90900796567409936</v>
      </c>
      <c r="I207" s="35">
        <f t="shared" si="106"/>
        <v>1.0052464421193743</v>
      </c>
      <c r="J207" s="35">
        <f t="shared" si="106"/>
        <v>1.0911472055875211</v>
      </c>
      <c r="K207" s="35">
        <f t="shared" si="106"/>
        <v>1.1998824526770955</v>
      </c>
      <c r="L207" s="35">
        <f t="shared" si="106"/>
        <v>0.90411334611886474</v>
      </c>
      <c r="M207" s="35">
        <f t="shared" si="106"/>
        <v>1.098706710526169</v>
      </c>
      <c r="N207" s="35">
        <f t="shared" si="106"/>
        <v>0.95052229093169727</v>
      </c>
      <c r="O207" s="35">
        <f t="shared" si="106"/>
        <v>0.99230952412933282</v>
      </c>
      <c r="P207" s="35">
        <f t="shared" si="106"/>
        <v>0.97669242819377622</v>
      </c>
      <c r="Q207" s="35">
        <f t="shared" si="106"/>
        <v>0.97349933375762421</v>
      </c>
      <c r="R207" s="35">
        <f t="shared" si="106"/>
        <v>0.99817906478631468</v>
      </c>
      <c r="S207" s="35"/>
      <c r="T207" s="35"/>
      <c r="U207" s="35"/>
      <c r="V207" s="35"/>
      <c r="W207" s="35"/>
      <c r="Y207" s="35">
        <f t="shared" si="99"/>
        <v>1.0034816520390697</v>
      </c>
      <c r="Z207" s="35">
        <f t="shared" si="100"/>
        <v>7.4615193308470829E-2</v>
      </c>
      <c r="AA207" s="35">
        <f t="shared" si="96"/>
        <v>0.85425126542212804</v>
      </c>
      <c r="AB207" s="35">
        <f t="shared" si="97"/>
        <v>1.1527120386560115</v>
      </c>
      <c r="AC207" s="35">
        <f t="shared" si="101"/>
        <v>0.98015472647628876</v>
      </c>
    </row>
    <row r="208" spans="1:29" x14ac:dyDescent="0.2">
      <c r="A208" s="1" t="s">
        <v>36</v>
      </c>
      <c r="C208" s="35">
        <f t="shared" ref="C208:R208" si="107">C188/C$193</f>
        <v>0.85576349036742916</v>
      </c>
      <c r="D208" s="35">
        <f t="shared" si="107"/>
        <v>0.84337594248983616</v>
      </c>
      <c r="E208" s="35">
        <f t="shared" si="107"/>
        <v>0.90260185604639465</v>
      </c>
      <c r="F208" s="35">
        <f t="shared" si="107"/>
        <v>0.84881892846060991</v>
      </c>
      <c r="G208" s="35">
        <f t="shared" si="107"/>
        <v>0.87965215582545675</v>
      </c>
      <c r="H208" s="35">
        <f t="shared" si="107"/>
        <v>0.87282536691971624</v>
      </c>
      <c r="I208" s="35">
        <f t="shared" si="107"/>
        <v>0.86366721989130057</v>
      </c>
      <c r="J208" s="35">
        <f t="shared" si="107"/>
        <v>0.95177616483008121</v>
      </c>
      <c r="K208" s="35">
        <f t="shared" si="107"/>
        <v>0.87594143582729367</v>
      </c>
      <c r="L208" s="35">
        <f t="shared" si="107"/>
        <v>0.97112942002677594</v>
      </c>
      <c r="M208" s="35">
        <f t="shared" si="107"/>
        <v>0.96544088446490128</v>
      </c>
      <c r="N208" s="35">
        <f t="shared" si="107"/>
        <v>0.99337522109863918</v>
      </c>
      <c r="O208" s="35">
        <f t="shared" si="107"/>
        <v>0.88069148117586216</v>
      </c>
      <c r="P208" s="35">
        <f t="shared" si="107"/>
        <v>0.90388605813677703</v>
      </c>
      <c r="Q208" s="35">
        <f t="shared" si="107"/>
        <v>0.89579040657845455</v>
      </c>
      <c r="R208" s="35">
        <f t="shared" si="107"/>
        <v>1.0041888557680396</v>
      </c>
      <c r="S208" s="35"/>
      <c r="T208" s="35"/>
      <c r="U208" s="35"/>
      <c r="V208" s="35"/>
      <c r="W208" s="35"/>
      <c r="Y208" s="35">
        <f t="shared" si="99"/>
        <v>0.9068078054942228</v>
      </c>
      <c r="Z208" s="35">
        <f t="shared" si="100"/>
        <v>5.297913515752873E-2</v>
      </c>
      <c r="AA208" s="35">
        <f t="shared" si="96"/>
        <v>0.80084953517916535</v>
      </c>
      <c r="AB208" s="35">
        <f t="shared" si="97"/>
        <v>1.0127660758092802</v>
      </c>
      <c r="AC208" s="35">
        <f t="shared" si="101"/>
        <v>0.89538641522987616</v>
      </c>
    </row>
    <row r="209" spans="1:29" x14ac:dyDescent="0.2">
      <c r="A209" s="1" t="s">
        <v>37</v>
      </c>
      <c r="C209" s="35">
        <f t="shared" ref="C209:R209" si="108">C189/C$193</f>
        <v>0.99653612435322714</v>
      </c>
      <c r="D209" s="35">
        <f t="shared" si="108"/>
        <v>0.96479537900510104</v>
      </c>
      <c r="E209" s="35">
        <f t="shared" si="108"/>
        <v>0.94685428579051989</v>
      </c>
      <c r="F209" s="35">
        <f t="shared" si="108"/>
        <v>1.0120243086615621</v>
      </c>
      <c r="G209" s="35">
        <f t="shared" si="108"/>
        <v>0.93161916583533799</v>
      </c>
      <c r="H209" s="35">
        <f t="shared" si="108"/>
        <v>1.0101264580415699</v>
      </c>
      <c r="I209" s="35">
        <f t="shared" si="108"/>
        <v>0.95923112175153746</v>
      </c>
      <c r="J209" s="35">
        <f t="shared" si="108"/>
        <v>0.89418772365162968</v>
      </c>
      <c r="K209" s="35">
        <f t="shared" si="108"/>
        <v>0.92901020584499971</v>
      </c>
      <c r="L209" s="35">
        <f t="shared" si="108"/>
        <v>1.006888019771778</v>
      </c>
      <c r="M209" s="35">
        <f t="shared" si="108"/>
        <v>0.96687691302229128</v>
      </c>
      <c r="N209" s="35">
        <f t="shared" si="108"/>
        <v>1.0127096347808004</v>
      </c>
      <c r="O209" s="35">
        <f t="shared" si="108"/>
        <v>1.0541513181000015</v>
      </c>
      <c r="P209" s="35">
        <f t="shared" si="108"/>
        <v>1.0421762349322941</v>
      </c>
      <c r="Q209" s="35">
        <f t="shared" si="108"/>
        <v>1.0886696486481839</v>
      </c>
      <c r="R209" s="35">
        <f t="shared" si="108"/>
        <v>1.015081273806516</v>
      </c>
      <c r="S209" s="35"/>
      <c r="T209" s="35"/>
      <c r="U209" s="35"/>
      <c r="V209" s="35"/>
      <c r="W209" s="35"/>
      <c r="Y209" s="35">
        <f t="shared" si="99"/>
        <v>0.98943361349983427</v>
      </c>
      <c r="Z209" s="35">
        <f t="shared" si="100"/>
        <v>5.113216996487728E-2</v>
      </c>
      <c r="AA209" s="35">
        <f t="shared" si="96"/>
        <v>0.88716927357007969</v>
      </c>
      <c r="AB209" s="35">
        <f t="shared" si="97"/>
        <v>1.0916979534295888</v>
      </c>
      <c r="AC209" s="35">
        <f t="shared" si="101"/>
        <v>1.0028312461422209</v>
      </c>
    </row>
    <row r="210" spans="1:29" x14ac:dyDescent="0.2">
      <c r="A210" s="1" t="s">
        <v>38</v>
      </c>
      <c r="C210" s="35">
        <f t="shared" ref="C210:R210" si="109">C190/C$193</f>
        <v>1.1324931426870011</v>
      </c>
      <c r="D210" s="35">
        <f t="shared" si="109"/>
        <v>1.0607374783951233</v>
      </c>
      <c r="E210" s="35">
        <f t="shared" si="109"/>
        <v>1.1220858163228811</v>
      </c>
      <c r="F210" s="35">
        <f t="shared" si="109"/>
        <v>1.0180869918204101</v>
      </c>
      <c r="G210" s="35">
        <f t="shared" si="109"/>
        <v>1.1019385897520317</v>
      </c>
      <c r="H210" s="35">
        <f t="shared" si="109"/>
        <v>1.1335786189430235</v>
      </c>
      <c r="I210" s="35">
        <f t="shared" si="109"/>
        <v>1.009979606292523</v>
      </c>
      <c r="J210" s="35">
        <f t="shared" si="109"/>
        <v>0.91920669110299535</v>
      </c>
      <c r="K210" s="35">
        <f t="shared" si="109"/>
        <v>1.0053166295389921</v>
      </c>
      <c r="L210" s="35">
        <f t="shared" si="109"/>
        <v>0.98045272679687689</v>
      </c>
      <c r="M210" s="35">
        <f t="shared" si="109"/>
        <v>1.0268315451557992</v>
      </c>
      <c r="N210" s="35">
        <f t="shared" si="109"/>
        <v>1.0081601379913372</v>
      </c>
      <c r="O210" s="35">
        <f t="shared" si="109"/>
        <v>0.89299809078225845</v>
      </c>
      <c r="P210" s="35">
        <f t="shared" si="109"/>
        <v>0.99699308083299376</v>
      </c>
      <c r="Q210" s="35">
        <f t="shared" si="109"/>
        <v>1.0503296642359228</v>
      </c>
      <c r="R210" s="35">
        <f t="shared" si="109"/>
        <v>0.97397415744099036</v>
      </c>
      <c r="S210" s="35"/>
      <c r="T210" s="35"/>
      <c r="U210" s="35"/>
      <c r="V210" s="35"/>
      <c r="W210" s="35"/>
      <c r="Y210" s="35">
        <f t="shared" si="99"/>
        <v>1.0270726855056975</v>
      </c>
      <c r="Z210" s="35">
        <f t="shared" si="100"/>
        <v>7.0934853589260868E-2</v>
      </c>
      <c r="AA210" s="35">
        <f t="shared" si="96"/>
        <v>0.88520297832717576</v>
      </c>
      <c r="AB210" s="35">
        <f t="shared" si="97"/>
        <v>1.1689423926842193</v>
      </c>
      <c r="AC210" s="35">
        <f t="shared" si="101"/>
        <v>1.041779614624708</v>
      </c>
    </row>
    <row r="211" spans="1:29" x14ac:dyDescent="0.2">
      <c r="A211" s="1" t="s">
        <v>39</v>
      </c>
      <c r="C211" s="35">
        <f t="shared" ref="C211:R211" si="110">C191/C$193</f>
        <v>0.9791702007743025</v>
      </c>
      <c r="D211" s="35">
        <f t="shared" si="110"/>
        <v>1.0180403856965938</v>
      </c>
      <c r="E211" s="35">
        <f t="shared" si="110"/>
        <v>1.0101986564677123</v>
      </c>
      <c r="F211" s="35">
        <f t="shared" si="110"/>
        <v>0.94426511353156639</v>
      </c>
      <c r="G211" s="35">
        <f t="shared" si="110"/>
        <v>1.0210761697503636</v>
      </c>
      <c r="H211" s="35">
        <f t="shared" si="110"/>
        <v>1.0016271498573963</v>
      </c>
      <c r="I211" s="35">
        <f t="shared" si="110"/>
        <v>1.04144310014632</v>
      </c>
      <c r="J211" s="35">
        <f t="shared" si="110"/>
        <v>1.1487113092850645</v>
      </c>
      <c r="K211" s="35">
        <f t="shared" si="110"/>
        <v>1.0726519498979985</v>
      </c>
      <c r="L211" s="35">
        <f t="shared" si="110"/>
        <v>0.94506587614354842</v>
      </c>
      <c r="M211" s="35">
        <f t="shared" si="110"/>
        <v>1.0282446885555301</v>
      </c>
      <c r="N211" s="35">
        <f t="shared" si="110"/>
        <v>0.96133683690412852</v>
      </c>
      <c r="O211" s="35">
        <f t="shared" si="110"/>
        <v>1.0215979512033355</v>
      </c>
      <c r="P211" s="35">
        <f t="shared" si="110"/>
        <v>0.97618601277066241</v>
      </c>
      <c r="Q211" s="35">
        <f t="shared" si="110"/>
        <v>0.88131678988335038</v>
      </c>
      <c r="R211" s="35">
        <f t="shared" si="110"/>
        <v>0.93189646642973212</v>
      </c>
      <c r="S211" s="35"/>
      <c r="T211" s="35"/>
      <c r="U211" s="35"/>
      <c r="V211" s="35"/>
      <c r="W211" s="35"/>
      <c r="Y211" s="35">
        <f t="shared" si="99"/>
        <v>0.99892679108110038</v>
      </c>
      <c r="Z211" s="35">
        <f t="shared" si="100"/>
        <v>6.2490945432901152E-2</v>
      </c>
      <c r="AA211" s="35">
        <f t="shared" si="96"/>
        <v>0.87394490021529814</v>
      </c>
      <c r="AB211" s="35">
        <f t="shared" si="97"/>
        <v>1.1239086819469026</v>
      </c>
      <c r="AC211" s="35">
        <f t="shared" si="101"/>
        <v>0.98234623611795546</v>
      </c>
    </row>
    <row r="212" spans="1:29" x14ac:dyDescent="0.2">
      <c r="A212" s="1" t="s">
        <v>40</v>
      </c>
      <c r="C212" s="35">
        <f t="shared" ref="C212:R212" si="111">C192/C$193</f>
        <v>1.1098228355884985</v>
      </c>
      <c r="D212" s="35">
        <f t="shared" si="111"/>
        <v>1.091662892893537</v>
      </c>
      <c r="E212" s="35">
        <f t="shared" si="111"/>
        <v>1.0215864714581522</v>
      </c>
      <c r="F212" s="35">
        <f t="shared" si="111"/>
        <v>1.0030027945769751</v>
      </c>
      <c r="G212" s="35">
        <f t="shared" si="111"/>
        <v>1.0953240235653769</v>
      </c>
      <c r="H212" s="35">
        <f t="shared" si="111"/>
        <v>1.0145476500283508</v>
      </c>
      <c r="I212" s="35">
        <f t="shared" si="111"/>
        <v>0.98011303161626295</v>
      </c>
      <c r="J212" s="35">
        <f t="shared" si="111"/>
        <v>0.96659900109605823</v>
      </c>
      <c r="K212" s="35">
        <f t="shared" si="111"/>
        <v>0.942803735540796</v>
      </c>
      <c r="L212" s="35">
        <f t="shared" si="111"/>
        <v>1.0270245367623736</v>
      </c>
      <c r="M212" s="35">
        <f t="shared" si="111"/>
        <v>1.0271377707702056</v>
      </c>
      <c r="N212" s="35">
        <f t="shared" si="111"/>
        <v>1.0964335897053539</v>
      </c>
      <c r="O212" s="35">
        <f t="shared" si="111"/>
        <v>1.0943488962405794</v>
      </c>
      <c r="P212" s="35">
        <f t="shared" si="111"/>
        <v>1.1071551129656549</v>
      </c>
      <c r="Q212" s="35">
        <f t="shared" si="111"/>
        <v>1.0910614423192133</v>
      </c>
      <c r="R212" s="35">
        <f t="shared" si="111"/>
        <v>1.0705543330510956</v>
      </c>
      <c r="S212" s="35"/>
      <c r="T212" s="35"/>
      <c r="U212" s="35"/>
      <c r="V212" s="35"/>
      <c r="W212" s="35"/>
      <c r="Y212" s="35">
        <f t="shared" si="99"/>
        <v>1.0461986323861554</v>
      </c>
      <c r="Z212" s="35">
        <f t="shared" si="100"/>
        <v>5.4948584502531449E-2</v>
      </c>
      <c r="AA212" s="35">
        <f t="shared" si="96"/>
        <v>0.93630146338109255</v>
      </c>
      <c r="AB212" s="35">
        <f t="shared" si="97"/>
        <v>1.1560958013912184</v>
      </c>
      <c r="AC212" s="35">
        <f t="shared" si="101"/>
        <v>1.0646344228340874</v>
      </c>
    </row>
    <row r="213" spans="1:29" x14ac:dyDescent="0.2">
      <c r="A213" s="36" t="s">
        <v>52</v>
      </c>
      <c r="B213" s="37"/>
      <c r="C213" s="40">
        <f>AVERAGE(C201:C212)</f>
        <v>1</v>
      </c>
      <c r="D213" s="40">
        <f t="shared" ref="D213" si="112">AVERAGE(D201:D212)</f>
        <v>0.99999999999999989</v>
      </c>
      <c r="E213" s="40">
        <f t="shared" ref="E213" si="113">AVERAGE(E201:E212)</f>
        <v>0.99999999999999989</v>
      </c>
      <c r="F213" s="40">
        <f t="shared" ref="F213" si="114">AVERAGE(F201:F212)</f>
        <v>0.99999999999999989</v>
      </c>
      <c r="G213" s="40">
        <f t="shared" ref="G213" si="115">AVERAGE(G201:G212)</f>
        <v>1</v>
      </c>
      <c r="H213" s="40">
        <f t="shared" ref="H213" si="116">AVERAGE(H201:H212)</f>
        <v>0.99999999999999989</v>
      </c>
      <c r="I213" s="40">
        <f t="shared" ref="I213" si="117">AVERAGE(I201:I212)</f>
        <v>1.0000000000000002</v>
      </c>
      <c r="J213" s="40">
        <f t="shared" ref="J213" si="118">AVERAGE(J201:J212)</f>
        <v>1</v>
      </c>
      <c r="K213" s="40">
        <f t="shared" ref="K213" si="119">AVERAGE(K201:K212)</f>
        <v>1</v>
      </c>
      <c r="L213" s="40">
        <f t="shared" ref="L213" si="120">AVERAGE(L201:L212)</f>
        <v>1.0000000000000002</v>
      </c>
      <c r="M213" s="40">
        <f t="shared" ref="M213" si="121">AVERAGE(M201:M212)</f>
        <v>1</v>
      </c>
      <c r="N213" s="40">
        <f t="shared" ref="N213" si="122">AVERAGE(N201:N212)</f>
        <v>1.0000000000000002</v>
      </c>
      <c r="O213" s="40">
        <f t="shared" ref="O213" si="123">AVERAGE(O201:O212)</f>
        <v>0.99999999999999967</v>
      </c>
      <c r="P213" s="40">
        <f t="shared" ref="P213" si="124">AVERAGE(P201:P212)</f>
        <v>1</v>
      </c>
      <c r="Q213" s="40">
        <f t="shared" ref="Q213" si="125">AVERAGE(Q201:Q212)</f>
        <v>1.0000000000000002</v>
      </c>
      <c r="R213" s="40">
        <f t="shared" ref="R213" si="126">AVERAGE(R201:R212)</f>
        <v>0.99999999999999967</v>
      </c>
      <c r="S213" s="40"/>
      <c r="T213" s="40"/>
      <c r="U213" s="40"/>
      <c r="V213" s="40"/>
      <c r="W213" s="40"/>
      <c r="X213" s="37"/>
      <c r="Y213" s="40">
        <f t="shared" ref="Y213:Z213" si="127">AVERAGE(Y201:Y212)</f>
        <v>1</v>
      </c>
      <c r="Z213" s="40">
        <f t="shared" si="127"/>
        <v>5.8961464604190154E-2</v>
      </c>
      <c r="AA213" s="40"/>
      <c r="AB213" s="40"/>
      <c r="AC213" s="41">
        <f>AVERAGE(AC201:AC212)</f>
        <v>0.99999999999999989</v>
      </c>
    </row>
    <row r="219" spans="1:29" ht="12.75" x14ac:dyDescent="0.2">
      <c r="B219" s="24" t="s">
        <v>58</v>
      </c>
      <c r="C219" s="24"/>
    </row>
    <row r="220" spans="1:29" x14ac:dyDescent="0.2">
      <c r="C220" s="15">
        <f>C$10</f>
        <v>2000</v>
      </c>
      <c r="D220" s="15">
        <f t="shared" ref="D220:W220" si="128">D$10</f>
        <v>2001</v>
      </c>
      <c r="E220" s="15">
        <f t="shared" si="128"/>
        <v>2002</v>
      </c>
      <c r="F220" s="15">
        <f t="shared" si="128"/>
        <v>2003</v>
      </c>
      <c r="G220" s="15">
        <f t="shared" si="128"/>
        <v>2004</v>
      </c>
      <c r="H220" s="15">
        <f t="shared" si="128"/>
        <v>2005</v>
      </c>
      <c r="I220" s="15">
        <f t="shared" si="128"/>
        <v>2006</v>
      </c>
      <c r="J220" s="15">
        <f t="shared" si="128"/>
        <v>2007</v>
      </c>
      <c r="K220" s="15">
        <f t="shared" si="128"/>
        <v>2008</v>
      </c>
      <c r="L220" s="15">
        <f t="shared" si="128"/>
        <v>2009</v>
      </c>
      <c r="M220" s="15">
        <f t="shared" si="128"/>
        <v>2010</v>
      </c>
      <c r="N220" s="15">
        <f t="shared" si="128"/>
        <v>2011</v>
      </c>
      <c r="O220" s="15">
        <f t="shared" si="128"/>
        <v>2012</v>
      </c>
      <c r="P220" s="15">
        <f t="shared" si="128"/>
        <v>2013</v>
      </c>
      <c r="Q220" s="15">
        <f t="shared" si="128"/>
        <v>2014</v>
      </c>
      <c r="R220" s="15">
        <f t="shared" si="128"/>
        <v>2015</v>
      </c>
      <c r="S220" s="15">
        <f t="shared" si="128"/>
        <v>2016</v>
      </c>
      <c r="T220" s="15">
        <f t="shared" si="128"/>
        <v>2017</v>
      </c>
      <c r="U220" s="15">
        <f t="shared" si="128"/>
        <v>2018</v>
      </c>
      <c r="V220" s="15">
        <f t="shared" si="128"/>
        <v>2019</v>
      </c>
      <c r="W220" s="15">
        <f t="shared" si="128"/>
        <v>2020</v>
      </c>
      <c r="Y220" s="15" t="s">
        <v>48</v>
      </c>
    </row>
    <row r="221" spans="1:29" x14ac:dyDescent="0.2">
      <c r="A221" s="1" t="s">
        <v>29</v>
      </c>
      <c r="C221" s="43">
        <f t="shared" ref="C221:R221" si="129">IF(AND(C201&lt;$AB201,C201&gt;$AA201),1,0)</f>
        <v>1</v>
      </c>
      <c r="D221" s="43">
        <f t="shared" si="129"/>
        <v>1</v>
      </c>
      <c r="E221" s="43">
        <f t="shared" si="129"/>
        <v>1</v>
      </c>
      <c r="F221" s="43">
        <f t="shared" si="129"/>
        <v>1</v>
      </c>
      <c r="G221" s="43">
        <f t="shared" si="129"/>
        <v>1</v>
      </c>
      <c r="H221" s="43">
        <f t="shared" si="129"/>
        <v>1</v>
      </c>
      <c r="I221" s="43">
        <f t="shared" si="129"/>
        <v>1</v>
      </c>
      <c r="J221" s="43">
        <f t="shared" si="129"/>
        <v>1</v>
      </c>
      <c r="K221" s="43">
        <f t="shared" si="129"/>
        <v>0</v>
      </c>
      <c r="L221" s="43">
        <f t="shared" si="129"/>
        <v>0</v>
      </c>
      <c r="M221" s="43">
        <f t="shared" si="129"/>
        <v>1</v>
      </c>
      <c r="N221" s="43">
        <f t="shared" si="129"/>
        <v>1</v>
      </c>
      <c r="O221" s="43">
        <f t="shared" si="129"/>
        <v>1</v>
      </c>
      <c r="P221" s="43">
        <f t="shared" si="129"/>
        <v>1</v>
      </c>
      <c r="Q221" s="43">
        <f t="shared" si="129"/>
        <v>1</v>
      </c>
      <c r="R221" s="43">
        <f t="shared" si="129"/>
        <v>1</v>
      </c>
      <c r="S221" s="35"/>
      <c r="T221" s="35"/>
      <c r="U221" s="35"/>
      <c r="V221" s="35"/>
      <c r="W221" s="35"/>
    </row>
    <row r="222" spans="1:29" x14ac:dyDescent="0.2">
      <c r="A222" s="1" t="s">
        <v>30</v>
      </c>
      <c r="C222" s="43">
        <f t="shared" ref="C222:R222" si="130">IF(AND(C202&lt;$AB202,C202&gt;$AA202),1,0)</f>
        <v>1</v>
      </c>
      <c r="D222" s="43">
        <f t="shared" si="130"/>
        <v>1</v>
      </c>
      <c r="E222" s="43">
        <f t="shared" si="130"/>
        <v>1</v>
      </c>
      <c r="F222" s="43">
        <f t="shared" si="130"/>
        <v>1</v>
      </c>
      <c r="G222" s="43">
        <f t="shared" si="130"/>
        <v>1</v>
      </c>
      <c r="H222" s="43">
        <f t="shared" si="130"/>
        <v>1</v>
      </c>
      <c r="I222" s="43">
        <f t="shared" si="130"/>
        <v>1</v>
      </c>
      <c r="J222" s="43">
        <f t="shared" si="130"/>
        <v>1</v>
      </c>
      <c r="K222" s="43">
        <f t="shared" si="130"/>
        <v>1</v>
      </c>
      <c r="L222" s="43">
        <f t="shared" si="130"/>
        <v>1</v>
      </c>
      <c r="M222" s="43">
        <f t="shared" si="130"/>
        <v>1</v>
      </c>
      <c r="N222" s="43">
        <f t="shared" si="130"/>
        <v>1</v>
      </c>
      <c r="O222" s="43">
        <f t="shared" si="130"/>
        <v>1</v>
      </c>
      <c r="P222" s="43">
        <f t="shared" si="130"/>
        <v>1</v>
      </c>
      <c r="Q222" s="43">
        <f t="shared" si="130"/>
        <v>1</v>
      </c>
      <c r="R222" s="43">
        <f t="shared" si="130"/>
        <v>1</v>
      </c>
      <c r="S222" s="35"/>
      <c r="T222" s="35"/>
      <c r="U222" s="35"/>
      <c r="V222" s="35"/>
      <c r="W222" s="35"/>
    </row>
    <row r="223" spans="1:29" x14ac:dyDescent="0.2">
      <c r="A223" s="1" t="s">
        <v>31</v>
      </c>
      <c r="C223" s="43">
        <f t="shared" ref="C223:R223" si="131">IF(AND(C203&lt;$AB203,C203&gt;$AA203),1,0)</f>
        <v>1</v>
      </c>
      <c r="D223" s="43">
        <f t="shared" si="131"/>
        <v>1</v>
      </c>
      <c r="E223" s="43">
        <f t="shared" si="131"/>
        <v>1</v>
      </c>
      <c r="F223" s="43">
        <f t="shared" si="131"/>
        <v>1</v>
      </c>
      <c r="G223" s="43">
        <f t="shared" si="131"/>
        <v>1</v>
      </c>
      <c r="H223" s="43">
        <f t="shared" si="131"/>
        <v>1</v>
      </c>
      <c r="I223" s="43">
        <f t="shared" si="131"/>
        <v>1</v>
      </c>
      <c r="J223" s="43">
        <f t="shared" si="131"/>
        <v>1</v>
      </c>
      <c r="K223" s="43">
        <f t="shared" si="131"/>
        <v>1</v>
      </c>
      <c r="L223" s="43">
        <f t="shared" si="131"/>
        <v>0</v>
      </c>
      <c r="M223" s="43">
        <f t="shared" si="131"/>
        <v>1</v>
      </c>
      <c r="N223" s="43">
        <f t="shared" si="131"/>
        <v>1</v>
      </c>
      <c r="O223" s="43">
        <f t="shared" si="131"/>
        <v>1</v>
      </c>
      <c r="P223" s="43">
        <f t="shared" si="131"/>
        <v>1</v>
      </c>
      <c r="Q223" s="43">
        <f t="shared" si="131"/>
        <v>1</v>
      </c>
      <c r="R223" s="43">
        <f t="shared" si="131"/>
        <v>1</v>
      </c>
      <c r="S223" s="35"/>
      <c r="T223" s="35"/>
      <c r="U223" s="35"/>
      <c r="V223" s="35"/>
      <c r="W223" s="35"/>
    </row>
    <row r="224" spans="1:29" x14ac:dyDescent="0.2">
      <c r="A224" s="1" t="s">
        <v>32</v>
      </c>
      <c r="C224" s="43">
        <f t="shared" ref="C224:R224" si="132">IF(AND(C204&lt;$AB204,C204&gt;$AA204),1,0)</f>
        <v>1</v>
      </c>
      <c r="D224" s="43">
        <f t="shared" si="132"/>
        <v>1</v>
      </c>
      <c r="E224" s="43">
        <f t="shared" si="132"/>
        <v>1</v>
      </c>
      <c r="F224" s="43">
        <f t="shared" si="132"/>
        <v>1</v>
      </c>
      <c r="G224" s="43">
        <f t="shared" si="132"/>
        <v>1</v>
      </c>
      <c r="H224" s="43">
        <f t="shared" si="132"/>
        <v>1</v>
      </c>
      <c r="I224" s="43">
        <f t="shared" si="132"/>
        <v>1</v>
      </c>
      <c r="J224" s="43">
        <f t="shared" si="132"/>
        <v>1</v>
      </c>
      <c r="K224" s="43">
        <f t="shared" si="132"/>
        <v>1</v>
      </c>
      <c r="L224" s="43">
        <f t="shared" si="132"/>
        <v>1</v>
      </c>
      <c r="M224" s="43">
        <f t="shared" si="132"/>
        <v>0</v>
      </c>
      <c r="N224" s="43">
        <f t="shared" si="132"/>
        <v>1</v>
      </c>
      <c r="O224" s="43">
        <f t="shared" si="132"/>
        <v>1</v>
      </c>
      <c r="P224" s="43">
        <f t="shared" si="132"/>
        <v>1</v>
      </c>
      <c r="Q224" s="43">
        <f t="shared" si="132"/>
        <v>1</v>
      </c>
      <c r="R224" s="43">
        <f t="shared" si="132"/>
        <v>1</v>
      </c>
      <c r="S224" s="35"/>
      <c r="T224" s="35"/>
      <c r="U224" s="35"/>
      <c r="V224" s="35"/>
      <c r="W224" s="35"/>
    </row>
    <row r="225" spans="1:26" x14ac:dyDescent="0.2">
      <c r="A225" s="1" t="s">
        <v>33</v>
      </c>
      <c r="C225" s="43">
        <f t="shared" ref="C225:R225" si="133">IF(AND(C205&lt;$AB205,C205&gt;$AA205),1,0)</f>
        <v>1</v>
      </c>
      <c r="D225" s="43">
        <f t="shared" si="133"/>
        <v>1</v>
      </c>
      <c r="E225" s="43">
        <f t="shared" si="133"/>
        <v>1</v>
      </c>
      <c r="F225" s="43">
        <f t="shared" si="133"/>
        <v>1</v>
      </c>
      <c r="G225" s="43">
        <f t="shared" si="133"/>
        <v>1</v>
      </c>
      <c r="H225" s="43">
        <f t="shared" si="133"/>
        <v>1</v>
      </c>
      <c r="I225" s="43">
        <f t="shared" si="133"/>
        <v>1</v>
      </c>
      <c r="J225" s="43">
        <f t="shared" si="133"/>
        <v>1</v>
      </c>
      <c r="K225" s="43">
        <f t="shared" si="133"/>
        <v>1</v>
      </c>
      <c r="L225" s="43">
        <f t="shared" si="133"/>
        <v>1</v>
      </c>
      <c r="M225" s="43">
        <f t="shared" si="133"/>
        <v>0</v>
      </c>
      <c r="N225" s="43">
        <f t="shared" si="133"/>
        <v>1</v>
      </c>
      <c r="O225" s="43">
        <f t="shared" si="133"/>
        <v>1</v>
      </c>
      <c r="P225" s="43">
        <f t="shared" si="133"/>
        <v>1</v>
      </c>
      <c r="Q225" s="43">
        <f t="shared" si="133"/>
        <v>1</v>
      </c>
      <c r="R225" s="43">
        <f t="shared" si="133"/>
        <v>1</v>
      </c>
      <c r="S225" s="35"/>
      <c r="T225" s="35"/>
      <c r="U225" s="35"/>
      <c r="V225" s="35"/>
      <c r="W225" s="35"/>
    </row>
    <row r="226" spans="1:26" x14ac:dyDescent="0.2">
      <c r="A226" s="1" t="s">
        <v>34</v>
      </c>
      <c r="C226" s="43">
        <f t="shared" ref="C226:R226" si="134">IF(AND(C206&lt;$AB206,C206&gt;$AA206),1,0)</f>
        <v>1</v>
      </c>
      <c r="D226" s="43">
        <f t="shared" si="134"/>
        <v>1</v>
      </c>
      <c r="E226" s="43">
        <f t="shared" si="134"/>
        <v>1</v>
      </c>
      <c r="F226" s="43">
        <f t="shared" si="134"/>
        <v>1</v>
      </c>
      <c r="G226" s="43">
        <f t="shared" si="134"/>
        <v>1</v>
      </c>
      <c r="H226" s="43">
        <f t="shared" si="134"/>
        <v>1</v>
      </c>
      <c r="I226" s="43">
        <f t="shared" si="134"/>
        <v>1</v>
      </c>
      <c r="J226" s="43">
        <f t="shared" si="134"/>
        <v>1</v>
      </c>
      <c r="K226" s="43">
        <f t="shared" si="134"/>
        <v>1</v>
      </c>
      <c r="L226" s="43">
        <f t="shared" si="134"/>
        <v>1</v>
      </c>
      <c r="M226" s="43">
        <f t="shared" si="134"/>
        <v>1</v>
      </c>
      <c r="N226" s="43">
        <f t="shared" si="134"/>
        <v>1</v>
      </c>
      <c r="O226" s="43">
        <f t="shared" si="134"/>
        <v>1</v>
      </c>
      <c r="P226" s="43">
        <f t="shared" si="134"/>
        <v>1</v>
      </c>
      <c r="Q226" s="43">
        <f t="shared" si="134"/>
        <v>1</v>
      </c>
      <c r="R226" s="43">
        <f t="shared" si="134"/>
        <v>1</v>
      </c>
      <c r="S226" s="35"/>
      <c r="T226" s="35"/>
      <c r="U226" s="35"/>
      <c r="V226" s="35"/>
      <c r="W226" s="35"/>
    </row>
    <row r="227" spans="1:26" x14ac:dyDescent="0.2">
      <c r="A227" s="1" t="s">
        <v>35</v>
      </c>
      <c r="C227" s="43">
        <f t="shared" ref="C227:R227" si="135">IF(AND(C207&lt;$AB207,C207&gt;$AA207),1,0)</f>
        <v>1</v>
      </c>
      <c r="D227" s="43">
        <f t="shared" si="135"/>
        <v>1</v>
      </c>
      <c r="E227" s="43">
        <f t="shared" si="135"/>
        <v>1</v>
      </c>
      <c r="F227" s="43">
        <f t="shared" si="135"/>
        <v>1</v>
      </c>
      <c r="G227" s="43">
        <f t="shared" si="135"/>
        <v>1</v>
      </c>
      <c r="H227" s="43">
        <f t="shared" si="135"/>
        <v>1</v>
      </c>
      <c r="I227" s="43">
        <f t="shared" si="135"/>
        <v>1</v>
      </c>
      <c r="J227" s="43">
        <f t="shared" si="135"/>
        <v>1</v>
      </c>
      <c r="K227" s="43">
        <f t="shared" si="135"/>
        <v>0</v>
      </c>
      <c r="L227" s="43">
        <f t="shared" si="135"/>
        <v>1</v>
      </c>
      <c r="M227" s="43">
        <f t="shared" si="135"/>
        <v>1</v>
      </c>
      <c r="N227" s="43">
        <f t="shared" si="135"/>
        <v>1</v>
      </c>
      <c r="O227" s="43">
        <f t="shared" si="135"/>
        <v>1</v>
      </c>
      <c r="P227" s="43">
        <f t="shared" si="135"/>
        <v>1</v>
      </c>
      <c r="Q227" s="43">
        <f t="shared" si="135"/>
        <v>1</v>
      </c>
      <c r="R227" s="43">
        <f t="shared" si="135"/>
        <v>1</v>
      </c>
      <c r="S227" s="35"/>
      <c r="T227" s="35"/>
      <c r="U227" s="35"/>
      <c r="V227" s="35"/>
      <c r="W227" s="35"/>
    </row>
    <row r="228" spans="1:26" x14ac:dyDescent="0.2">
      <c r="A228" s="1" t="s">
        <v>36</v>
      </c>
      <c r="C228" s="43">
        <f t="shared" ref="C228:R228" si="136">IF(AND(C208&lt;$AB208,C208&gt;$AA208),1,0)</f>
        <v>1</v>
      </c>
      <c r="D228" s="43">
        <f t="shared" si="136"/>
        <v>1</v>
      </c>
      <c r="E228" s="43">
        <f t="shared" si="136"/>
        <v>1</v>
      </c>
      <c r="F228" s="43">
        <f t="shared" si="136"/>
        <v>1</v>
      </c>
      <c r="G228" s="43">
        <f t="shared" si="136"/>
        <v>1</v>
      </c>
      <c r="H228" s="43">
        <f t="shared" si="136"/>
        <v>1</v>
      </c>
      <c r="I228" s="43">
        <f t="shared" si="136"/>
        <v>1</v>
      </c>
      <c r="J228" s="43">
        <f t="shared" si="136"/>
        <v>1</v>
      </c>
      <c r="K228" s="43">
        <f t="shared" si="136"/>
        <v>1</v>
      </c>
      <c r="L228" s="43">
        <f t="shared" si="136"/>
        <v>1</v>
      </c>
      <c r="M228" s="43">
        <f t="shared" si="136"/>
        <v>1</v>
      </c>
      <c r="N228" s="43">
        <f t="shared" si="136"/>
        <v>1</v>
      </c>
      <c r="O228" s="43">
        <f t="shared" si="136"/>
        <v>1</v>
      </c>
      <c r="P228" s="43">
        <f t="shared" si="136"/>
        <v>1</v>
      </c>
      <c r="Q228" s="43">
        <f t="shared" si="136"/>
        <v>1</v>
      </c>
      <c r="R228" s="43">
        <f t="shared" si="136"/>
        <v>1</v>
      </c>
      <c r="S228" s="35"/>
      <c r="T228" s="35"/>
      <c r="U228" s="35"/>
      <c r="V228" s="35"/>
      <c r="W228" s="35"/>
    </row>
    <row r="229" spans="1:26" x14ac:dyDescent="0.2">
      <c r="A229" s="1" t="s">
        <v>37</v>
      </c>
      <c r="C229" s="43">
        <f t="shared" ref="C229:R229" si="137">IF(AND(C209&lt;$AB209,C209&gt;$AA209),1,0)</f>
        <v>1</v>
      </c>
      <c r="D229" s="43">
        <f t="shared" si="137"/>
        <v>1</v>
      </c>
      <c r="E229" s="43">
        <f t="shared" si="137"/>
        <v>1</v>
      </c>
      <c r="F229" s="43">
        <f t="shared" si="137"/>
        <v>1</v>
      </c>
      <c r="G229" s="43">
        <f t="shared" si="137"/>
        <v>1</v>
      </c>
      <c r="H229" s="43">
        <f t="shared" si="137"/>
        <v>1</v>
      </c>
      <c r="I229" s="43">
        <f t="shared" si="137"/>
        <v>1</v>
      </c>
      <c r="J229" s="43">
        <f t="shared" si="137"/>
        <v>1</v>
      </c>
      <c r="K229" s="43">
        <f t="shared" si="137"/>
        <v>1</v>
      </c>
      <c r="L229" s="43">
        <f t="shared" si="137"/>
        <v>1</v>
      </c>
      <c r="M229" s="43">
        <f t="shared" si="137"/>
        <v>1</v>
      </c>
      <c r="N229" s="43">
        <f t="shared" si="137"/>
        <v>1</v>
      </c>
      <c r="O229" s="43">
        <f t="shared" si="137"/>
        <v>1</v>
      </c>
      <c r="P229" s="43">
        <f t="shared" si="137"/>
        <v>1</v>
      </c>
      <c r="Q229" s="43">
        <f t="shared" si="137"/>
        <v>1</v>
      </c>
      <c r="R229" s="43">
        <f t="shared" si="137"/>
        <v>1</v>
      </c>
      <c r="S229" s="35"/>
      <c r="T229" s="35"/>
      <c r="U229" s="35"/>
      <c r="V229" s="35"/>
      <c r="W229" s="35"/>
    </row>
    <row r="230" spans="1:26" x14ac:dyDescent="0.2">
      <c r="A230" s="1" t="s">
        <v>38</v>
      </c>
      <c r="C230" s="43">
        <f t="shared" ref="C230:R230" si="138">IF(AND(C210&lt;$AB210,C210&gt;$AA210),1,0)</f>
        <v>1</v>
      </c>
      <c r="D230" s="43">
        <f t="shared" si="138"/>
        <v>1</v>
      </c>
      <c r="E230" s="43">
        <f t="shared" si="138"/>
        <v>1</v>
      </c>
      <c r="F230" s="43">
        <f t="shared" si="138"/>
        <v>1</v>
      </c>
      <c r="G230" s="43">
        <f t="shared" si="138"/>
        <v>1</v>
      </c>
      <c r="H230" s="43">
        <f t="shared" si="138"/>
        <v>1</v>
      </c>
      <c r="I230" s="43">
        <f t="shared" si="138"/>
        <v>1</v>
      </c>
      <c r="J230" s="43">
        <f t="shared" si="138"/>
        <v>1</v>
      </c>
      <c r="K230" s="43">
        <f t="shared" si="138"/>
        <v>1</v>
      </c>
      <c r="L230" s="43">
        <f t="shared" si="138"/>
        <v>1</v>
      </c>
      <c r="M230" s="43">
        <f t="shared" si="138"/>
        <v>1</v>
      </c>
      <c r="N230" s="43">
        <f t="shared" si="138"/>
        <v>1</v>
      </c>
      <c r="O230" s="43">
        <f t="shared" si="138"/>
        <v>1</v>
      </c>
      <c r="P230" s="43">
        <f t="shared" si="138"/>
        <v>1</v>
      </c>
      <c r="Q230" s="43">
        <f t="shared" si="138"/>
        <v>1</v>
      </c>
      <c r="R230" s="43">
        <f t="shared" si="138"/>
        <v>1</v>
      </c>
      <c r="S230" s="35"/>
      <c r="T230" s="35"/>
      <c r="U230" s="35"/>
      <c r="V230" s="35"/>
      <c r="W230" s="35"/>
    </row>
    <row r="231" spans="1:26" x14ac:dyDescent="0.2">
      <c r="A231" s="1" t="s">
        <v>39</v>
      </c>
      <c r="C231" s="43">
        <f t="shared" ref="C231:R231" si="139">IF(AND(C211&lt;$AB211,C211&gt;$AA211),1,0)</f>
        <v>1</v>
      </c>
      <c r="D231" s="43">
        <f t="shared" si="139"/>
        <v>1</v>
      </c>
      <c r="E231" s="43">
        <f t="shared" si="139"/>
        <v>1</v>
      </c>
      <c r="F231" s="43">
        <f t="shared" si="139"/>
        <v>1</v>
      </c>
      <c r="G231" s="43">
        <f t="shared" si="139"/>
        <v>1</v>
      </c>
      <c r="H231" s="43">
        <f t="shared" si="139"/>
        <v>1</v>
      </c>
      <c r="I231" s="43">
        <f t="shared" si="139"/>
        <v>1</v>
      </c>
      <c r="J231" s="43">
        <f t="shared" si="139"/>
        <v>0</v>
      </c>
      <c r="K231" s="43">
        <f t="shared" si="139"/>
        <v>1</v>
      </c>
      <c r="L231" s="43">
        <f t="shared" si="139"/>
        <v>1</v>
      </c>
      <c r="M231" s="43">
        <f t="shared" si="139"/>
        <v>1</v>
      </c>
      <c r="N231" s="43">
        <f t="shared" si="139"/>
        <v>1</v>
      </c>
      <c r="O231" s="43">
        <f t="shared" si="139"/>
        <v>1</v>
      </c>
      <c r="P231" s="43">
        <f t="shared" si="139"/>
        <v>1</v>
      </c>
      <c r="Q231" s="43">
        <f t="shared" si="139"/>
        <v>1</v>
      </c>
      <c r="R231" s="43">
        <f t="shared" si="139"/>
        <v>1</v>
      </c>
      <c r="S231" s="35"/>
      <c r="T231" s="35"/>
      <c r="U231" s="35"/>
      <c r="V231" s="35"/>
      <c r="W231" s="35"/>
    </row>
    <row r="232" spans="1:26" x14ac:dyDescent="0.2">
      <c r="A232" s="1" t="s">
        <v>40</v>
      </c>
      <c r="C232" s="43">
        <f t="shared" ref="C232:R232" si="140">IF(AND(C212&lt;$AB212,C212&gt;$AA212),1,0)</f>
        <v>1</v>
      </c>
      <c r="D232" s="43">
        <f t="shared" si="140"/>
        <v>1</v>
      </c>
      <c r="E232" s="43">
        <f t="shared" si="140"/>
        <v>1</v>
      </c>
      <c r="F232" s="43">
        <f t="shared" si="140"/>
        <v>1</v>
      </c>
      <c r="G232" s="43">
        <f t="shared" si="140"/>
        <v>1</v>
      </c>
      <c r="H232" s="43">
        <f t="shared" si="140"/>
        <v>1</v>
      </c>
      <c r="I232" s="43">
        <f t="shared" si="140"/>
        <v>1</v>
      </c>
      <c r="J232" s="43">
        <f t="shared" si="140"/>
        <v>1</v>
      </c>
      <c r="K232" s="43">
        <f t="shared" si="140"/>
        <v>1</v>
      </c>
      <c r="L232" s="43">
        <f t="shared" si="140"/>
        <v>1</v>
      </c>
      <c r="M232" s="43">
        <f t="shared" si="140"/>
        <v>1</v>
      </c>
      <c r="N232" s="43">
        <f t="shared" si="140"/>
        <v>1</v>
      </c>
      <c r="O232" s="43">
        <f t="shared" si="140"/>
        <v>1</v>
      </c>
      <c r="P232" s="43">
        <f t="shared" si="140"/>
        <v>1</v>
      </c>
      <c r="Q232" s="43">
        <f t="shared" si="140"/>
        <v>1</v>
      </c>
      <c r="R232" s="43">
        <f t="shared" si="140"/>
        <v>1</v>
      </c>
      <c r="S232" s="35"/>
      <c r="T232" s="35"/>
      <c r="U232" s="35"/>
      <c r="V232" s="35"/>
      <c r="W232" s="35"/>
    </row>
    <row r="233" spans="1:26" x14ac:dyDescent="0.2">
      <c r="A233" s="29" t="s">
        <v>59</v>
      </c>
      <c r="B233" s="30"/>
      <c r="C233" s="53">
        <f>IF(SUM(C221:C232)=12,1,0)</f>
        <v>1</v>
      </c>
      <c r="D233" s="53">
        <f t="shared" ref="D233:R233" si="141">IF(SUM(D221:D232)=12,1,0)</f>
        <v>1</v>
      </c>
      <c r="E233" s="53">
        <f t="shared" si="141"/>
        <v>1</v>
      </c>
      <c r="F233" s="53">
        <f t="shared" si="141"/>
        <v>1</v>
      </c>
      <c r="G233" s="53">
        <f t="shared" si="141"/>
        <v>1</v>
      </c>
      <c r="H233" s="53">
        <f t="shared" si="141"/>
        <v>1</v>
      </c>
      <c r="I233" s="53">
        <f t="shared" si="141"/>
        <v>1</v>
      </c>
      <c r="J233" s="53">
        <f t="shared" si="141"/>
        <v>0</v>
      </c>
      <c r="K233" s="53">
        <f t="shared" si="141"/>
        <v>0</v>
      </c>
      <c r="L233" s="53">
        <f t="shared" si="141"/>
        <v>0</v>
      </c>
      <c r="M233" s="53">
        <f t="shared" si="141"/>
        <v>0</v>
      </c>
      <c r="N233" s="53">
        <f t="shared" si="141"/>
        <v>1</v>
      </c>
      <c r="O233" s="53">
        <f t="shared" si="141"/>
        <v>1</v>
      </c>
      <c r="P233" s="53">
        <f t="shared" si="141"/>
        <v>1</v>
      </c>
      <c r="Q233" s="53">
        <f t="shared" si="141"/>
        <v>1</v>
      </c>
      <c r="R233" s="53">
        <f t="shared" si="141"/>
        <v>1</v>
      </c>
      <c r="S233" s="30"/>
      <c r="T233" s="30"/>
      <c r="U233" s="30"/>
      <c r="V233" s="30"/>
      <c r="W233" s="31"/>
      <c r="X233" s="52"/>
      <c r="Y233" s="54">
        <f>SUM(C233:W233)</f>
        <v>12</v>
      </c>
      <c r="Z233" s="52"/>
    </row>
    <row r="235" spans="1:26" ht="18.75" x14ac:dyDescent="0.2">
      <c r="A235" s="32" t="s">
        <v>66</v>
      </c>
      <c r="C235" s="45">
        <v>1</v>
      </c>
      <c r="D235" s="45">
        <v>1</v>
      </c>
      <c r="E235" s="45">
        <v>1</v>
      </c>
      <c r="F235" s="45">
        <v>1</v>
      </c>
      <c r="G235" s="45">
        <v>1</v>
      </c>
      <c r="H235" s="45">
        <v>1</v>
      </c>
      <c r="I235" s="45">
        <v>1</v>
      </c>
      <c r="J235" s="45">
        <v>1</v>
      </c>
      <c r="K235" s="45">
        <v>1</v>
      </c>
      <c r="L235" s="45">
        <v>1</v>
      </c>
      <c r="M235" s="45">
        <v>1</v>
      </c>
      <c r="N235" s="45">
        <v>1</v>
      </c>
      <c r="O235" s="45">
        <v>1</v>
      </c>
      <c r="P235" s="45">
        <v>1</v>
      </c>
      <c r="Q235" s="45">
        <v>1</v>
      </c>
      <c r="R235" s="45">
        <v>1</v>
      </c>
      <c r="S235" s="45">
        <v>1</v>
      </c>
      <c r="T235" s="45">
        <v>1</v>
      </c>
      <c r="U235" s="45">
        <v>1</v>
      </c>
      <c r="V235" s="45">
        <v>1</v>
      </c>
      <c r="W235" s="45">
        <v>1</v>
      </c>
    </row>
    <row r="236" spans="1:26" ht="27.75" x14ac:dyDescent="0.2">
      <c r="A236" s="32" t="s">
        <v>50</v>
      </c>
      <c r="C236" s="33">
        <f t="shared" ref="C236:W236" si="142">IF(C235=1,C233,IF(C233=1,0,1))</f>
        <v>1</v>
      </c>
      <c r="D236" s="33">
        <f t="shared" si="142"/>
        <v>1</v>
      </c>
      <c r="E236" s="33">
        <f t="shared" si="142"/>
        <v>1</v>
      </c>
      <c r="F236" s="33">
        <f t="shared" si="142"/>
        <v>1</v>
      </c>
      <c r="G236" s="33">
        <f t="shared" si="142"/>
        <v>1</v>
      </c>
      <c r="H236" s="33">
        <f t="shared" si="142"/>
        <v>1</v>
      </c>
      <c r="I236" s="33">
        <f t="shared" si="142"/>
        <v>1</v>
      </c>
      <c r="J236" s="33">
        <f t="shared" si="142"/>
        <v>0</v>
      </c>
      <c r="K236" s="33">
        <f t="shared" si="142"/>
        <v>0</v>
      </c>
      <c r="L236" s="33">
        <f t="shared" si="142"/>
        <v>0</v>
      </c>
      <c r="M236" s="33">
        <f t="shared" si="142"/>
        <v>0</v>
      </c>
      <c r="N236" s="33">
        <f t="shared" si="142"/>
        <v>1</v>
      </c>
      <c r="O236" s="33">
        <f t="shared" si="142"/>
        <v>1</v>
      </c>
      <c r="P236" s="33">
        <f t="shared" si="142"/>
        <v>1</v>
      </c>
      <c r="Q236" s="33">
        <f t="shared" si="142"/>
        <v>1</v>
      </c>
      <c r="R236" s="33">
        <f t="shared" si="142"/>
        <v>1</v>
      </c>
      <c r="S236" s="33">
        <f t="shared" si="142"/>
        <v>0</v>
      </c>
      <c r="T236" s="33">
        <f t="shared" si="142"/>
        <v>0</v>
      </c>
      <c r="U236" s="33">
        <f t="shared" si="142"/>
        <v>0</v>
      </c>
      <c r="V236" s="33">
        <f t="shared" si="142"/>
        <v>0</v>
      </c>
      <c r="W236" s="33">
        <f t="shared" si="142"/>
        <v>0</v>
      </c>
      <c r="Y236" s="56">
        <f>SUM(C236:W236)</f>
        <v>12</v>
      </c>
    </row>
  </sheetData>
  <mergeCells count="1">
    <mergeCell ref="AA199:AB199"/>
  </mergeCells>
  <conditionalFormatting sqref="A52:B52 X52:XFD52 A62:XFD197 A55:O57 Q56 S55:XFD55 S56 T56:XFD61 X46:XFD47 A200:Z213 AB220:XFD233 A220:Z233 A214:XFD218 S219:XFD219 A234:XFD1048576 AC199:XFD213 A48:XFD51 A24:B24 D24:XFD24 A53:XFD54 B58:O61 AD198:XFD198 A198:Z198 A199:AA199 A219:P219 BA1:BV236 A1:XFD23 A25:XFD45">
    <cfRule type="cellIs" dxfId="40" priority="47" operator="lessThan">
      <formula>0</formula>
    </cfRule>
    <cfRule type="cellIs" dxfId="39" priority="48" operator="equal">
      <formula>0</formula>
    </cfRule>
  </conditionalFormatting>
  <conditionalFormatting sqref="C12:W22">
    <cfRule type="cellIs" dxfId="38" priority="46" operator="notEqual">
      <formula>C11</formula>
    </cfRule>
  </conditionalFormatting>
  <conditionalFormatting sqref="D11:W11">
    <cfRule type="cellIs" dxfId="37" priority="45" operator="notEqual">
      <formula>C22</formula>
    </cfRule>
  </conditionalFormatting>
  <conditionalFormatting sqref="C31:W42">
    <cfRule type="cellIs" dxfId="36" priority="44" operator="notEqual">
      <formula>0</formula>
    </cfRule>
  </conditionalFormatting>
  <conditionalFormatting sqref="C52:W52">
    <cfRule type="cellIs" dxfId="35" priority="42" operator="lessThan">
      <formula>0</formula>
    </cfRule>
    <cfRule type="cellIs" dxfId="34" priority="43" operator="equal">
      <formula>0</formula>
    </cfRule>
  </conditionalFormatting>
  <conditionalFormatting sqref="Q57:Q61 S60:S61 S57:S58">
    <cfRule type="cellIs" dxfId="33" priority="40" operator="lessThan">
      <formula>0</formula>
    </cfRule>
    <cfRule type="cellIs" dxfId="32" priority="41" operator="equal">
      <formula>0</formula>
    </cfRule>
  </conditionalFormatting>
  <conditionalFormatting sqref="S59">
    <cfRule type="cellIs" dxfId="31" priority="38" operator="lessThan">
      <formula>0</formula>
    </cfRule>
    <cfRule type="cellIs" dxfId="30" priority="39" operator="equal">
      <formula>0</formula>
    </cfRule>
  </conditionalFormatting>
  <conditionalFormatting sqref="R60:R61 R57:R58">
    <cfRule type="cellIs" dxfId="29" priority="36" operator="lessThan">
      <formula>0</formula>
    </cfRule>
    <cfRule type="cellIs" dxfId="28" priority="37" operator="equal">
      <formula>0</formula>
    </cfRule>
  </conditionalFormatting>
  <conditionalFormatting sqref="R59">
    <cfRule type="cellIs" dxfId="27" priority="32" operator="lessThan">
      <formula>0</formula>
    </cfRule>
    <cfRule type="cellIs" dxfId="26" priority="33" operator="equal">
      <formula>0</formula>
    </cfRule>
  </conditionalFormatting>
  <conditionalFormatting sqref="C71:W82">
    <cfRule type="cellIs" dxfId="25" priority="31" operator="notEqual">
      <formula>0</formula>
    </cfRule>
  </conditionalFormatting>
  <conditionalFormatting sqref="C236:W236">
    <cfRule type="cellIs" dxfId="24" priority="29" operator="equal">
      <formula>0</formula>
    </cfRule>
    <cfRule type="cellIs" dxfId="23" priority="30" operator="notEqual">
      <formula>1</formula>
    </cfRule>
  </conditionalFormatting>
  <conditionalFormatting sqref="C201:R212">
    <cfRule type="expression" dxfId="22" priority="21">
      <formula>C221=0</formula>
    </cfRule>
  </conditionalFormatting>
  <conditionalFormatting sqref="C235:W235">
    <cfRule type="cellIs" dxfId="21" priority="19" operator="equal">
      <formula>0</formula>
    </cfRule>
    <cfRule type="cellIs" dxfId="20" priority="20" operator="notEqual">
      <formula>1</formula>
    </cfRule>
  </conditionalFormatting>
  <conditionalFormatting sqref="R56">
    <cfRule type="cellIs" dxfId="19" priority="17" operator="lessThan">
      <formula>0</formula>
    </cfRule>
    <cfRule type="cellIs" dxfId="18" priority="18" operator="equal">
      <formula>0</formula>
    </cfRule>
  </conditionalFormatting>
  <conditionalFormatting sqref="AA200:AB212">
    <cfRule type="cellIs" dxfId="17" priority="15" operator="lessThan">
      <formula>0</formula>
    </cfRule>
    <cfRule type="cellIs" dxfId="16" priority="16" operator="equal">
      <formula>0</formula>
    </cfRule>
  </conditionalFormatting>
  <conditionalFormatting sqref="AA213">
    <cfRule type="cellIs" dxfId="15" priority="13" operator="lessThan">
      <formula>0</formula>
    </cfRule>
    <cfRule type="cellIs" dxfId="14" priority="14" operator="equal">
      <formula>0</formula>
    </cfRule>
  </conditionalFormatting>
  <conditionalFormatting sqref="AB213">
    <cfRule type="cellIs" dxfId="13" priority="11" operator="lessThan">
      <formula>0</formula>
    </cfRule>
    <cfRule type="cellIs" dxfId="12" priority="12" operator="equal">
      <formula>0</formula>
    </cfRule>
  </conditionalFormatting>
  <conditionalFormatting sqref="BC12:BV22">
    <cfRule type="cellIs" dxfId="11" priority="8" operator="notEqual">
      <formula>BC11</formula>
    </cfRule>
  </conditionalFormatting>
  <conditionalFormatting sqref="BD11:BV11">
    <cfRule type="cellIs" dxfId="10" priority="7" operator="notEqual">
      <formula>BC22</formula>
    </cfRule>
  </conditionalFormatting>
  <conditionalFormatting sqref="BC31:BV42">
    <cfRule type="cellIs" dxfId="9" priority="6" operator="notEqual">
      <formula>0</formula>
    </cfRule>
  </conditionalFormatting>
  <conditionalFormatting sqref="A58:A61">
    <cfRule type="cellIs" dxfId="8" priority="4" operator="lessThan">
      <formula>0</formula>
    </cfRule>
    <cfRule type="cellIs" dxfId="7" priority="5" operator="equal">
      <formula>0</formula>
    </cfRule>
  </conditionalFormatting>
  <conditionalFormatting sqref="C221:R233">
    <cfRule type="expression" dxfId="6" priority="92">
      <formula>C221&gt;$R$198</formula>
    </cfRule>
  </conditionalFormatting>
  <conditionalFormatting sqref="C221:R233">
    <cfRule type="expression" dxfId="5" priority="93">
      <formula>C221&lt;-$R$198</formula>
    </cfRule>
  </conditionalFormatting>
  <conditionalFormatting sqref="BC12:BS22">
    <cfRule type="cellIs" dxfId="4" priority="3" operator="notEqual">
      <formula>BC11</formula>
    </cfRule>
  </conditionalFormatting>
  <conditionalFormatting sqref="BD11:BS11">
    <cfRule type="cellIs" dxfId="3" priority="2" operator="notEqual">
      <formula>BC22</formula>
    </cfRule>
  </conditionalFormatting>
  <conditionalFormatting sqref="BC31:BS42">
    <cfRule type="cellIs" dxfId="2" priority="1" operator="notEqual">
      <formula>0</formula>
    </cfRule>
  </conditionalFormatting>
  <printOptions headings="1"/>
  <pageMargins left="0.7" right="0.7" top="0.75" bottom="0.75" header="0.3" footer="0.3"/>
  <pageSetup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="75" zoomScaleNormal="75" workbookViewId="0">
      <selection sqref="A1:A40"/>
    </sheetView>
  </sheetViews>
  <sheetFormatPr defaultRowHeight="12.75" x14ac:dyDescent="0.2"/>
  <cols>
    <col min="1" max="1" width="6.83203125" style="63" customWidth="1"/>
    <col min="2" max="2" width="24" style="64" bestFit="1" customWidth="1"/>
    <col min="3" max="3" width="1.83203125" style="63" customWidth="1"/>
    <col min="4" max="4" width="9.33203125" style="63"/>
    <col min="5" max="5" width="1.83203125" style="63" customWidth="1"/>
    <col min="6" max="6" width="9.33203125" style="63" customWidth="1"/>
    <col min="7" max="7" width="1.83203125" style="63" customWidth="1"/>
    <col min="8" max="8" width="9.33203125" style="63"/>
    <col min="9" max="9" width="2.83203125" style="63" customWidth="1"/>
    <col min="10" max="16384" width="9.33203125" style="63"/>
  </cols>
  <sheetData/>
  <conditionalFormatting sqref="D1:D1048576">
    <cfRule type="cellIs" dxfId="1" priority="12" operator="lessThan">
      <formula>0</formula>
    </cfRule>
  </conditionalFormatting>
  <printOptions headings="1"/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Inputs</vt:lpstr>
      <vt:lpstr>InitialSF</vt:lpstr>
      <vt:lpstr>RevInitialSF</vt:lpstr>
      <vt:lpstr>Calc</vt:lpstr>
      <vt:lpstr>Trend</vt:lpstr>
      <vt:lpstr>Report</vt:lpstr>
      <vt:lpstr>RevInitialSF!MaxInitialSD</vt:lpstr>
      <vt:lpstr>MaxInitialSD</vt:lpstr>
      <vt:lpstr>MaxSD</vt:lpstr>
      <vt:lpstr>Calc!Print_Titles</vt:lpstr>
      <vt:lpstr>Trend!Print_Titles</vt:lpstr>
      <vt:lpstr>Unit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2016-11-21T17:56:02Z</cp:lastPrinted>
  <dcterms:created xsi:type="dcterms:W3CDTF">2015-10-14T21:25:37Z</dcterms:created>
  <dcterms:modified xsi:type="dcterms:W3CDTF">2017-05-17T14:44:16Z</dcterms:modified>
</cp:coreProperties>
</file>